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O 01 - Gravitační k..." sheetId="2" r:id="rId2"/>
    <sheet name="02 - SO 02 - Tlaková kana..." sheetId="3" r:id="rId3"/>
    <sheet name="03 - SO 04 - Kanalizační ..." sheetId="4" r:id="rId4"/>
    <sheet name="04 - SO 05.1 - Čerpací st..." sheetId="5" r:id="rId5"/>
    <sheet name="05 - SO 05.2 - Čerpací st..." sheetId="6" r:id="rId6"/>
    <sheet name="06 - SO 05.3 - Čerpací st..." sheetId="7" r:id="rId7"/>
    <sheet name="07 - SO 06 - Přípojky NN" sheetId="8" r:id="rId8"/>
    <sheet name="08 - SO 07 - Příjezdová k..." sheetId="9" r:id="rId9"/>
    <sheet name="09 - SO 08- Oplocení" sheetId="10" r:id="rId10"/>
    <sheet name="10 - VRN" sheetId="11" r:id="rId11"/>
    <sheet name="Pokyny pro vyplnění" sheetId="12" r:id="rId12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'01 - SO 01 - Gravitační k...'!$C$89:$K$215</definedName>
    <definedName name="_xlnm.Print_Area" localSheetId="1">'01 - SO 01 - Gravitační k...'!$C$4:$J$39,'01 - SO 01 - Gravitační k...'!$C$45:$J$71,'01 - SO 01 - Gravitační k...'!$C$77:$K$215</definedName>
    <definedName name="_xlnm.Print_Titles" localSheetId="1">'01 - SO 01 - Gravitační k...'!$89:$89</definedName>
    <definedName name="_xlnm._FilterDatabase" localSheetId="2" hidden="1">'02 - SO 02 - Tlaková kana...'!$C$94:$K$229</definedName>
    <definedName name="_xlnm.Print_Area" localSheetId="2">'02 - SO 02 - Tlaková kana...'!$C$4:$J$39,'02 - SO 02 - Tlaková kana...'!$C$45:$J$76,'02 - SO 02 - Tlaková kana...'!$C$82:$K$229</definedName>
    <definedName name="_xlnm.Print_Titles" localSheetId="2">'02 - SO 02 - Tlaková kana...'!$94:$94</definedName>
    <definedName name="_xlnm._FilterDatabase" localSheetId="3" hidden="1">'03 - SO 04 - Kanalizační ...'!$C$87:$K$166</definedName>
    <definedName name="_xlnm.Print_Area" localSheetId="3">'03 - SO 04 - Kanalizační ...'!$C$4:$J$39,'03 - SO 04 - Kanalizační ...'!$C$45:$J$69,'03 - SO 04 - Kanalizační ...'!$C$75:$K$166</definedName>
    <definedName name="_xlnm.Print_Titles" localSheetId="3">'03 - SO 04 - Kanalizační ...'!$87:$87</definedName>
    <definedName name="_xlnm._FilterDatabase" localSheetId="4" hidden="1">'04 - SO 05.1 - Čerpací st...'!$C$89:$K$140</definedName>
    <definedName name="_xlnm.Print_Area" localSheetId="4">'04 - SO 05.1 - Čerpací st...'!$C$4:$J$39,'04 - SO 05.1 - Čerpací st...'!$C$45:$J$71,'04 - SO 05.1 - Čerpací st...'!$C$77:$K$140</definedName>
    <definedName name="_xlnm.Print_Titles" localSheetId="4">'04 - SO 05.1 - Čerpací st...'!$89:$89</definedName>
    <definedName name="_xlnm._FilterDatabase" localSheetId="5" hidden="1">'05 - SO 05.2 - Čerpací st...'!$C$89:$K$141</definedName>
    <definedName name="_xlnm.Print_Area" localSheetId="5">'05 - SO 05.2 - Čerpací st...'!$C$4:$J$39,'05 - SO 05.2 - Čerpací st...'!$C$45:$J$71,'05 - SO 05.2 - Čerpací st...'!$C$77:$K$141</definedName>
    <definedName name="_xlnm.Print_Titles" localSheetId="5">'05 - SO 05.2 - Čerpací st...'!$89:$89</definedName>
    <definedName name="_xlnm._FilterDatabase" localSheetId="6" hidden="1">'06 - SO 05.3 - Čerpací st...'!$C$91:$K$157</definedName>
    <definedName name="_xlnm.Print_Area" localSheetId="6">'06 - SO 05.3 - Čerpací st...'!$C$4:$J$39,'06 - SO 05.3 - Čerpací st...'!$C$45:$J$73,'06 - SO 05.3 - Čerpací st...'!$C$79:$K$157</definedName>
    <definedName name="_xlnm.Print_Titles" localSheetId="6">'06 - SO 05.3 - Čerpací st...'!$91:$91</definedName>
    <definedName name="_xlnm._FilterDatabase" localSheetId="7" hidden="1">'07 - SO 06 - Přípojky NN'!$C$81:$K$88</definedName>
    <definedName name="_xlnm.Print_Area" localSheetId="7">'07 - SO 06 - Přípojky NN'!$C$4:$J$39,'07 - SO 06 - Přípojky NN'!$C$45:$J$63,'07 - SO 06 - Přípojky NN'!$C$69:$K$88</definedName>
    <definedName name="_xlnm.Print_Titles" localSheetId="7">'07 - SO 06 - Přípojky NN'!$81:$81</definedName>
    <definedName name="_xlnm._FilterDatabase" localSheetId="8" hidden="1">'08 - SO 07 - Příjezdová k...'!$C$85:$K$144</definedName>
    <definedName name="_xlnm.Print_Area" localSheetId="8">'08 - SO 07 - Příjezdová k...'!$C$4:$J$39,'08 - SO 07 - Příjezdová k...'!$C$45:$J$67,'08 - SO 07 - Příjezdová k...'!$C$73:$K$144</definedName>
    <definedName name="_xlnm.Print_Titles" localSheetId="8">'08 - SO 07 - Příjezdová k...'!$85:$85</definedName>
    <definedName name="_xlnm._FilterDatabase" localSheetId="9" hidden="1">'09 - SO 08- Oplocení'!$C$84:$K$132</definedName>
    <definedName name="_xlnm.Print_Area" localSheetId="9">'09 - SO 08- Oplocení'!$C$4:$J$39,'09 - SO 08- Oplocení'!$C$45:$J$66,'09 - SO 08- Oplocení'!$C$72:$K$132</definedName>
    <definedName name="_xlnm.Print_Titles" localSheetId="9">'09 - SO 08- Oplocení'!$84:$84</definedName>
    <definedName name="_xlnm._FilterDatabase" localSheetId="10" hidden="1">'10 - VRN'!$C$79:$K$101</definedName>
    <definedName name="_xlnm.Print_Area" localSheetId="10">'10 - VRN'!$C$4:$J$39,'10 - VRN'!$C$45:$J$61,'10 - VRN'!$C$67:$K$101</definedName>
    <definedName name="_xlnm.Print_Titles" localSheetId="10">'10 - VRN'!$79:$79</definedName>
    <definedName name="_xlnm.Print_Area" localSheetId="11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1" r="J37"/>
  <c r="J36"/>
  <c i="1" r="AY64"/>
  <c i="11" r="J35"/>
  <c i="1" r="AX64"/>
  <c i="11"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64"/>
  <c i="11" r="BH82"/>
  <c r="F36"/>
  <c i="1" r="BC64"/>
  <c i="11" r="BG82"/>
  <c r="F35"/>
  <c i="1" r="BB64"/>
  <c i="11" r="BF82"/>
  <c r="J34"/>
  <c i="1" r="AW64"/>
  <c i="11" r="F34"/>
  <c i="1" r="BA64"/>
  <c i="11" r="T82"/>
  <c r="T81"/>
  <c r="T80"/>
  <c r="R82"/>
  <c r="R81"/>
  <c r="R80"/>
  <c r="P82"/>
  <c r="P81"/>
  <c r="P80"/>
  <c i="1" r="AU64"/>
  <c i="11" r="BK82"/>
  <c r="BK81"/>
  <c r="J81"/>
  <c r="BK80"/>
  <c r="J80"/>
  <c r="J59"/>
  <c r="J30"/>
  <c i="1" r="AG64"/>
  <c i="11" r="J82"/>
  <c r="BE82"/>
  <c r="J33"/>
  <c i="1" r="AV64"/>
  <c i="11" r="F33"/>
  <c i="1" r="AZ64"/>
  <c i="11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10" r="J37"/>
  <c r="J36"/>
  <c i="1" r="AY63"/>
  <c i="10" r="J35"/>
  <c i="1" r="AX63"/>
  <c i="10" r="BI132"/>
  <c r="BH132"/>
  <c r="BG132"/>
  <c r="BF132"/>
  <c r="T132"/>
  <c r="T131"/>
  <c r="T130"/>
  <c r="R132"/>
  <c r="R131"/>
  <c r="R130"/>
  <c r="P132"/>
  <c r="P131"/>
  <c r="P130"/>
  <c r="BK132"/>
  <c r="BK131"/>
  <c r="J131"/>
  <c r="BK130"/>
  <c r="J130"/>
  <c r="J132"/>
  <c r="BE132"/>
  <c r="J65"/>
  <c r="J64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BK114"/>
  <c r="J114"/>
  <c r="J115"/>
  <c r="BE115"/>
  <c r="J63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T106"/>
  <c r="R107"/>
  <c r="R106"/>
  <c r="P107"/>
  <c r="P106"/>
  <c r="BK107"/>
  <c r="BK106"/>
  <c r="J106"/>
  <c r="J107"/>
  <c r="BE107"/>
  <c r="J62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0"/>
  <c r="BH90"/>
  <c r="BG90"/>
  <c r="BF90"/>
  <c r="T90"/>
  <c r="R90"/>
  <c r="P90"/>
  <c r="BK90"/>
  <c r="J90"/>
  <c r="BE90"/>
  <c r="BI88"/>
  <c r="F37"/>
  <c i="1" r="BD63"/>
  <c i="10" r="BH88"/>
  <c r="F36"/>
  <c i="1" r="BC63"/>
  <c i="10" r="BG88"/>
  <c r="F35"/>
  <c i="1" r="BB63"/>
  <c i="10" r="BF88"/>
  <c r="J34"/>
  <c i="1" r="AW63"/>
  <c i="10" r="F34"/>
  <c i="1" r="BA63"/>
  <c i="10" r="T88"/>
  <c r="T87"/>
  <c r="T86"/>
  <c r="T85"/>
  <c r="R88"/>
  <c r="R87"/>
  <c r="R86"/>
  <c r="R85"/>
  <c r="P88"/>
  <c r="P87"/>
  <c r="P86"/>
  <c r="P85"/>
  <c i="1" r="AU63"/>
  <c i="10" r="BK88"/>
  <c r="BK87"/>
  <c r="J87"/>
  <c r="BK86"/>
  <c r="J86"/>
  <c r="BK85"/>
  <c r="J85"/>
  <c r="J59"/>
  <c r="J30"/>
  <c i="1" r="AG63"/>
  <c i="10" r="J88"/>
  <c r="BE88"/>
  <c r="J33"/>
  <c i="1" r="AV63"/>
  <c i="10" r="F33"/>
  <c i="1" r="AZ63"/>
  <c i="10" r="J61"/>
  <c r="J60"/>
  <c r="F81"/>
  <c r="F79"/>
  <c r="E77"/>
  <c r="F54"/>
  <c r="F52"/>
  <c r="E50"/>
  <c r="J39"/>
  <c r="J24"/>
  <c r="E24"/>
  <c r="J82"/>
  <c r="J55"/>
  <c r="J23"/>
  <c r="J21"/>
  <c r="E21"/>
  <c r="J81"/>
  <c r="J54"/>
  <c r="J20"/>
  <c r="J18"/>
  <c r="E18"/>
  <c r="F82"/>
  <c r="F55"/>
  <c r="J17"/>
  <c r="J12"/>
  <c r="J79"/>
  <c r="J52"/>
  <c r="E7"/>
  <c r="E75"/>
  <c r="E48"/>
  <c i="9" r="J37"/>
  <c r="J36"/>
  <c i="1" r="AY62"/>
  <c i="9" r="J35"/>
  <c i="1" r="AX62"/>
  <c i="9" r="BI144"/>
  <c r="BH144"/>
  <c r="BG144"/>
  <c r="BF144"/>
  <c r="T144"/>
  <c r="T143"/>
  <c r="R144"/>
  <c r="R143"/>
  <c r="P144"/>
  <c r="P143"/>
  <c r="BK144"/>
  <c r="BK143"/>
  <c r="J143"/>
  <c r="J144"/>
  <c r="BE144"/>
  <c r="J66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T139"/>
  <c r="R140"/>
  <c r="R139"/>
  <c r="P140"/>
  <c r="P139"/>
  <c r="BK140"/>
  <c r="BK139"/>
  <c r="J139"/>
  <c r="J140"/>
  <c r="BE140"/>
  <c r="J65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T125"/>
  <c r="R126"/>
  <c r="R125"/>
  <c r="P126"/>
  <c r="P125"/>
  <c r="BK126"/>
  <c r="BK125"/>
  <c r="J125"/>
  <c r="J126"/>
  <c r="BE126"/>
  <c r="J64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63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BK114"/>
  <c r="J114"/>
  <c r="J115"/>
  <c r="BE115"/>
  <c r="J62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1"/>
  <c r="BH91"/>
  <c r="BG91"/>
  <c r="BF91"/>
  <c r="T91"/>
  <c r="R91"/>
  <c r="P91"/>
  <c r="BK91"/>
  <c r="J91"/>
  <c r="BE91"/>
  <c r="BI89"/>
  <c r="F37"/>
  <c i="1" r="BD62"/>
  <c i="9" r="BH89"/>
  <c r="F36"/>
  <c i="1" r="BC62"/>
  <c i="9" r="BG89"/>
  <c r="F35"/>
  <c i="1" r="BB62"/>
  <c i="9" r="BF89"/>
  <c r="J34"/>
  <c i="1" r="AW62"/>
  <c i="9" r="F34"/>
  <c i="1" r="BA62"/>
  <c i="9" r="T89"/>
  <c r="T88"/>
  <c r="T87"/>
  <c r="T86"/>
  <c r="R89"/>
  <c r="R88"/>
  <c r="R87"/>
  <c r="R86"/>
  <c r="P89"/>
  <c r="P88"/>
  <c r="P87"/>
  <c r="P86"/>
  <c i="1" r="AU62"/>
  <c i="9" r="BK89"/>
  <c r="BK88"/>
  <c r="J88"/>
  <c r="BK87"/>
  <c r="J87"/>
  <c r="BK86"/>
  <c r="J86"/>
  <c r="J59"/>
  <c r="J30"/>
  <c i="1" r="AG62"/>
  <c i="9" r="J89"/>
  <c r="BE89"/>
  <c r="J33"/>
  <c i="1" r="AV62"/>
  <c i="9" r="F33"/>
  <c i="1" r="AZ62"/>
  <c i="9" r="J61"/>
  <c r="J60"/>
  <c r="F82"/>
  <c r="F80"/>
  <c r="E78"/>
  <c r="F54"/>
  <c r="F52"/>
  <c r="E50"/>
  <c r="J39"/>
  <c r="J24"/>
  <c r="E24"/>
  <c r="J83"/>
  <c r="J55"/>
  <c r="J23"/>
  <c r="J21"/>
  <c r="E21"/>
  <c r="J82"/>
  <c r="J54"/>
  <c r="J20"/>
  <c r="J18"/>
  <c r="E18"/>
  <c r="F83"/>
  <c r="F55"/>
  <c r="J17"/>
  <c r="J12"/>
  <c r="J80"/>
  <c r="J52"/>
  <c r="E7"/>
  <c r="E76"/>
  <c r="E48"/>
  <c i="8" r="J37"/>
  <c r="J36"/>
  <c i="1" r="AY61"/>
  <c i="8" r="J35"/>
  <c i="1" r="AX61"/>
  <c i="8" r="BI88"/>
  <c r="BH88"/>
  <c r="BG88"/>
  <c r="BF88"/>
  <c r="T88"/>
  <c r="T87"/>
  <c r="R88"/>
  <c r="R87"/>
  <c r="P88"/>
  <c r="P87"/>
  <c r="BK88"/>
  <c r="BK87"/>
  <c r="J87"/>
  <c r="J88"/>
  <c r="BE88"/>
  <c r="J62"/>
  <c r="BI86"/>
  <c r="BH86"/>
  <c r="BG86"/>
  <c r="BF86"/>
  <c r="T86"/>
  <c r="R86"/>
  <c r="P86"/>
  <c r="BK86"/>
  <c r="J86"/>
  <c r="BE86"/>
  <c r="BI85"/>
  <c r="F37"/>
  <c i="1" r="BD61"/>
  <c i="8" r="BH85"/>
  <c r="F36"/>
  <c i="1" r="BC61"/>
  <c i="8" r="BG85"/>
  <c r="F35"/>
  <c i="1" r="BB61"/>
  <c i="8" r="BF85"/>
  <c r="J34"/>
  <c i="1" r="AW61"/>
  <c i="8" r="F34"/>
  <c i="1" r="BA61"/>
  <c i="8" r="T85"/>
  <c r="T84"/>
  <c r="T83"/>
  <c r="T82"/>
  <c r="R85"/>
  <c r="R84"/>
  <c r="R83"/>
  <c r="R82"/>
  <c r="P85"/>
  <c r="P84"/>
  <c r="P83"/>
  <c r="P82"/>
  <c i="1" r="AU61"/>
  <c i="8" r="BK85"/>
  <c r="BK84"/>
  <c r="J84"/>
  <c r="BK83"/>
  <c r="J83"/>
  <c r="BK82"/>
  <c r="J82"/>
  <c r="J59"/>
  <c r="J30"/>
  <c i="1" r="AG61"/>
  <c i="8" r="J85"/>
  <c r="BE85"/>
  <c r="J33"/>
  <c i="1" r="AV61"/>
  <c i="8" r="F33"/>
  <c i="1" r="AZ61"/>
  <c i="8" r="J61"/>
  <c r="J60"/>
  <c r="F78"/>
  <c r="F76"/>
  <c r="E74"/>
  <c r="F54"/>
  <c r="F52"/>
  <c r="E50"/>
  <c r="J39"/>
  <c r="J24"/>
  <c r="E24"/>
  <c r="J79"/>
  <c r="J55"/>
  <c r="J23"/>
  <c r="J21"/>
  <c r="E21"/>
  <c r="J78"/>
  <c r="J54"/>
  <c r="J20"/>
  <c r="J18"/>
  <c r="E18"/>
  <c r="F79"/>
  <c r="F55"/>
  <c r="J17"/>
  <c r="J12"/>
  <c r="J76"/>
  <c r="J52"/>
  <c r="E7"/>
  <c r="E72"/>
  <c r="E48"/>
  <c i="7" r="J37"/>
  <c r="J36"/>
  <c i="1" r="AY60"/>
  <c i="7" r="J35"/>
  <c i="1" r="AX60"/>
  <c i="7" r="BI157"/>
  <c r="BH157"/>
  <c r="BG157"/>
  <c r="BF157"/>
  <c r="T157"/>
  <c r="T156"/>
  <c r="R157"/>
  <c r="R156"/>
  <c r="P157"/>
  <c r="P156"/>
  <c r="BK157"/>
  <c r="BK156"/>
  <c r="J156"/>
  <c r="J157"/>
  <c r="BE157"/>
  <c r="J72"/>
  <c r="BI155"/>
  <c r="BH155"/>
  <c r="BG155"/>
  <c r="BF155"/>
  <c r="T155"/>
  <c r="R155"/>
  <c r="P155"/>
  <c r="BK155"/>
  <c r="J155"/>
  <c r="BE155"/>
  <c r="BI154"/>
  <c r="BH154"/>
  <c r="BG154"/>
  <c r="BF154"/>
  <c r="T154"/>
  <c r="T153"/>
  <c r="T152"/>
  <c r="R154"/>
  <c r="R153"/>
  <c r="R152"/>
  <c r="P154"/>
  <c r="P153"/>
  <c r="P152"/>
  <c r="BK154"/>
  <c r="BK153"/>
  <c r="J153"/>
  <c r="BK152"/>
  <c r="J152"/>
  <c r="J154"/>
  <c r="BE154"/>
  <c r="J71"/>
  <c r="J70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69"/>
  <c r="BI147"/>
  <c r="BH147"/>
  <c r="BG147"/>
  <c r="BF147"/>
  <c r="T147"/>
  <c r="R147"/>
  <c r="P147"/>
  <c r="BK147"/>
  <c r="J147"/>
  <c r="BE147"/>
  <c r="BI146"/>
  <c r="BH146"/>
  <c r="BG146"/>
  <c r="BF146"/>
  <c r="T146"/>
  <c r="T145"/>
  <c r="T144"/>
  <c r="R146"/>
  <c r="R145"/>
  <c r="R144"/>
  <c r="P146"/>
  <c r="P145"/>
  <c r="P144"/>
  <c r="BK146"/>
  <c r="BK145"/>
  <c r="J145"/>
  <c r="BK144"/>
  <c r="J144"/>
  <c r="J146"/>
  <c r="BE146"/>
  <c r="J68"/>
  <c r="J67"/>
  <c r="BI143"/>
  <c r="BH143"/>
  <c r="BG143"/>
  <c r="BF143"/>
  <c r="T143"/>
  <c r="T142"/>
  <c r="R143"/>
  <c r="R142"/>
  <c r="P143"/>
  <c r="P142"/>
  <c r="BK143"/>
  <c r="BK142"/>
  <c r="J142"/>
  <c r="J143"/>
  <c r="BE143"/>
  <c r="J66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65"/>
  <c r="BI136"/>
  <c r="BH136"/>
  <c r="BG136"/>
  <c r="BF136"/>
  <c r="T136"/>
  <c r="T135"/>
  <c r="R136"/>
  <c r="R135"/>
  <c r="P136"/>
  <c r="P135"/>
  <c r="BK136"/>
  <c r="BK135"/>
  <c r="J135"/>
  <c r="J136"/>
  <c r="BE136"/>
  <c r="J64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T125"/>
  <c r="R126"/>
  <c r="R125"/>
  <c r="P126"/>
  <c r="P125"/>
  <c r="BK126"/>
  <c r="BK125"/>
  <c r="J125"/>
  <c r="J126"/>
  <c r="BE126"/>
  <c r="J63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62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5"/>
  <c r="F37"/>
  <c i="1" r="BD60"/>
  <c i="7" r="BH95"/>
  <c r="F36"/>
  <c i="1" r="BC60"/>
  <c i="7" r="BG95"/>
  <c r="F35"/>
  <c i="1" r="BB60"/>
  <c i="7" r="BF95"/>
  <c r="J34"/>
  <c i="1" r="AW60"/>
  <c i="7" r="F34"/>
  <c i="1" r="BA60"/>
  <c i="7" r="T95"/>
  <c r="T94"/>
  <c r="T93"/>
  <c r="T92"/>
  <c r="R95"/>
  <c r="R94"/>
  <c r="R93"/>
  <c r="R92"/>
  <c r="P95"/>
  <c r="P94"/>
  <c r="P93"/>
  <c r="P92"/>
  <c i="1" r="AU60"/>
  <c i="7" r="BK95"/>
  <c r="BK94"/>
  <c r="J94"/>
  <c r="BK93"/>
  <c r="J93"/>
  <c r="BK92"/>
  <c r="J92"/>
  <c r="J59"/>
  <c r="J30"/>
  <c i="1" r="AG60"/>
  <c i="7" r="J95"/>
  <c r="BE95"/>
  <c r="J33"/>
  <c i="1" r="AV60"/>
  <c i="7" r="F33"/>
  <c i="1" r="AZ60"/>
  <c i="7" r="J61"/>
  <c r="J60"/>
  <c r="F88"/>
  <c r="F86"/>
  <c r="E84"/>
  <c r="F54"/>
  <c r="F52"/>
  <c r="E50"/>
  <c r="J39"/>
  <c r="J24"/>
  <c r="E24"/>
  <c r="J89"/>
  <c r="J55"/>
  <c r="J23"/>
  <c r="J21"/>
  <c r="E21"/>
  <c r="J88"/>
  <c r="J54"/>
  <c r="J20"/>
  <c r="J18"/>
  <c r="E18"/>
  <c r="F89"/>
  <c r="F55"/>
  <c r="J17"/>
  <c r="J12"/>
  <c r="J86"/>
  <c r="J52"/>
  <c r="E7"/>
  <c r="E82"/>
  <c r="E48"/>
  <c i="6" r="J37"/>
  <c r="J36"/>
  <c i="1" r="AY59"/>
  <c i="6" r="J35"/>
  <c i="1" r="AX59"/>
  <c i="6" r="BI141"/>
  <c r="BH141"/>
  <c r="BG141"/>
  <c r="BF141"/>
  <c r="T141"/>
  <c r="T140"/>
  <c r="R141"/>
  <c r="R140"/>
  <c r="P141"/>
  <c r="P140"/>
  <c r="BK141"/>
  <c r="BK140"/>
  <c r="J140"/>
  <c r="J141"/>
  <c r="BE141"/>
  <c r="J70"/>
  <c r="BI139"/>
  <c r="BH139"/>
  <c r="BG139"/>
  <c r="BF139"/>
  <c r="T139"/>
  <c r="R139"/>
  <c r="P139"/>
  <c r="BK139"/>
  <c r="J139"/>
  <c r="BE139"/>
  <c r="BI138"/>
  <c r="BH138"/>
  <c r="BG138"/>
  <c r="BF138"/>
  <c r="T138"/>
  <c r="T137"/>
  <c r="T136"/>
  <c r="R138"/>
  <c r="R137"/>
  <c r="R136"/>
  <c r="P138"/>
  <c r="P137"/>
  <c r="P136"/>
  <c r="BK138"/>
  <c r="BK137"/>
  <c r="J137"/>
  <c r="BK136"/>
  <c r="J136"/>
  <c r="J138"/>
  <c r="BE138"/>
  <c r="J69"/>
  <c r="J68"/>
  <c r="BI135"/>
  <c r="BH135"/>
  <c r="BG135"/>
  <c r="BF135"/>
  <c r="T135"/>
  <c r="R135"/>
  <c r="P135"/>
  <c r="BK135"/>
  <c r="J135"/>
  <c r="BE135"/>
  <c r="BI134"/>
  <c r="BH134"/>
  <c r="BG134"/>
  <c r="BF134"/>
  <c r="T134"/>
  <c r="T133"/>
  <c r="T132"/>
  <c r="R134"/>
  <c r="R133"/>
  <c r="R132"/>
  <c r="P134"/>
  <c r="P133"/>
  <c r="P132"/>
  <c r="BK134"/>
  <c r="BK133"/>
  <c r="J133"/>
  <c r="BK132"/>
  <c r="J132"/>
  <c r="J134"/>
  <c r="BE134"/>
  <c r="J67"/>
  <c r="J66"/>
  <c r="BI131"/>
  <c r="BH131"/>
  <c r="BG131"/>
  <c r="BF131"/>
  <c r="T131"/>
  <c r="T130"/>
  <c r="R131"/>
  <c r="R130"/>
  <c r="P131"/>
  <c r="P130"/>
  <c r="BK131"/>
  <c r="BK130"/>
  <c r="J130"/>
  <c r="J131"/>
  <c r="BE131"/>
  <c r="J65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64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3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62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3"/>
  <c r="F37"/>
  <c i="1" r="BD59"/>
  <c i="6" r="BH93"/>
  <c r="F36"/>
  <c i="1" r="BC59"/>
  <c i="6" r="BG93"/>
  <c r="F35"/>
  <c i="1" r="BB59"/>
  <c i="6" r="BF93"/>
  <c r="J34"/>
  <c i="1" r="AW59"/>
  <c i="6" r="F34"/>
  <c i="1" r="BA59"/>
  <c i="6" r="T93"/>
  <c r="T92"/>
  <c r="T91"/>
  <c r="T90"/>
  <c r="R93"/>
  <c r="R92"/>
  <c r="R91"/>
  <c r="R90"/>
  <c r="P93"/>
  <c r="P92"/>
  <c r="P91"/>
  <c r="P90"/>
  <c i="1" r="AU59"/>
  <c i="6" r="BK93"/>
  <c r="BK92"/>
  <c r="J92"/>
  <c r="BK91"/>
  <c r="J91"/>
  <c r="BK90"/>
  <c r="J90"/>
  <c r="J59"/>
  <c r="J30"/>
  <c i="1" r="AG59"/>
  <c i="6" r="J93"/>
  <c r="BE93"/>
  <c r="J33"/>
  <c i="1" r="AV59"/>
  <c i="6" r="F33"/>
  <c i="1" r="AZ59"/>
  <c i="6" r="J61"/>
  <c r="J60"/>
  <c r="F86"/>
  <c r="F84"/>
  <c r="E82"/>
  <c r="F54"/>
  <c r="F52"/>
  <c r="E50"/>
  <c r="J39"/>
  <c r="J24"/>
  <c r="E24"/>
  <c r="J87"/>
  <c r="J55"/>
  <c r="J23"/>
  <c r="J21"/>
  <c r="E21"/>
  <c r="J86"/>
  <c r="J54"/>
  <c r="J20"/>
  <c r="J18"/>
  <c r="E18"/>
  <c r="F87"/>
  <c r="F55"/>
  <c r="J17"/>
  <c r="J12"/>
  <c r="J84"/>
  <c r="J52"/>
  <c r="E7"/>
  <c r="E80"/>
  <c r="E48"/>
  <c i="5" r="J37"/>
  <c r="J36"/>
  <c i="1" r="AY58"/>
  <c i="5" r="J35"/>
  <c i="1" r="AX58"/>
  <c i="5" r="BI140"/>
  <c r="BH140"/>
  <c r="BG140"/>
  <c r="BF140"/>
  <c r="T140"/>
  <c r="T139"/>
  <c r="R140"/>
  <c r="R139"/>
  <c r="P140"/>
  <c r="P139"/>
  <c r="BK140"/>
  <c r="BK139"/>
  <c r="J139"/>
  <c r="J140"/>
  <c r="BE140"/>
  <c r="J70"/>
  <c r="BI138"/>
  <c r="BH138"/>
  <c r="BG138"/>
  <c r="BF138"/>
  <c r="T138"/>
  <c r="R138"/>
  <c r="P138"/>
  <c r="BK138"/>
  <c r="J138"/>
  <c r="BE138"/>
  <c r="BI137"/>
  <c r="BH137"/>
  <c r="BG137"/>
  <c r="BF137"/>
  <c r="T137"/>
  <c r="T136"/>
  <c r="T135"/>
  <c r="R137"/>
  <c r="R136"/>
  <c r="R135"/>
  <c r="P137"/>
  <c r="P136"/>
  <c r="P135"/>
  <c r="BK137"/>
  <c r="BK136"/>
  <c r="J136"/>
  <c r="BK135"/>
  <c r="J135"/>
  <c r="J137"/>
  <c r="BE137"/>
  <c r="J69"/>
  <c r="J68"/>
  <c r="BI134"/>
  <c r="BH134"/>
  <c r="BG134"/>
  <c r="BF134"/>
  <c r="T134"/>
  <c r="R134"/>
  <c r="P134"/>
  <c r="BK134"/>
  <c r="J134"/>
  <c r="BE134"/>
  <c r="BI133"/>
  <c r="BH133"/>
  <c r="BG133"/>
  <c r="BF133"/>
  <c r="T133"/>
  <c r="T132"/>
  <c r="T131"/>
  <c r="R133"/>
  <c r="R132"/>
  <c r="R131"/>
  <c r="P133"/>
  <c r="P132"/>
  <c r="P131"/>
  <c r="BK133"/>
  <c r="BK132"/>
  <c r="J132"/>
  <c r="BK131"/>
  <c r="J131"/>
  <c r="J133"/>
  <c r="BE133"/>
  <c r="J67"/>
  <c r="J66"/>
  <c r="BI130"/>
  <c r="BH130"/>
  <c r="BG130"/>
  <c r="BF130"/>
  <c r="T130"/>
  <c r="T129"/>
  <c r="R130"/>
  <c r="R129"/>
  <c r="P130"/>
  <c r="P129"/>
  <c r="BK130"/>
  <c r="BK129"/>
  <c r="J129"/>
  <c r="J130"/>
  <c r="BE130"/>
  <c r="J65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64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3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62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3"/>
  <c r="F37"/>
  <c i="1" r="BD58"/>
  <c i="5" r="BH93"/>
  <c r="F36"/>
  <c i="1" r="BC58"/>
  <c i="5" r="BG93"/>
  <c r="F35"/>
  <c i="1" r="BB58"/>
  <c i="5" r="BF93"/>
  <c r="J34"/>
  <c i="1" r="AW58"/>
  <c i="5" r="F34"/>
  <c i="1" r="BA58"/>
  <c i="5" r="T93"/>
  <c r="T92"/>
  <c r="T91"/>
  <c r="T90"/>
  <c r="R93"/>
  <c r="R92"/>
  <c r="R91"/>
  <c r="R90"/>
  <c r="P93"/>
  <c r="P92"/>
  <c r="P91"/>
  <c r="P90"/>
  <c i="1" r="AU58"/>
  <c i="5" r="BK93"/>
  <c r="BK92"/>
  <c r="J92"/>
  <c r="BK91"/>
  <c r="J91"/>
  <c r="BK90"/>
  <c r="J90"/>
  <c r="J59"/>
  <c r="J30"/>
  <c i="1" r="AG58"/>
  <c i="5" r="J93"/>
  <c r="BE93"/>
  <c r="J33"/>
  <c i="1" r="AV58"/>
  <c i="5" r="F33"/>
  <c i="1" r="AZ58"/>
  <c i="5" r="J61"/>
  <c r="J60"/>
  <c r="F86"/>
  <c r="F84"/>
  <c r="E82"/>
  <c r="F54"/>
  <c r="F52"/>
  <c r="E50"/>
  <c r="J39"/>
  <c r="J24"/>
  <c r="E24"/>
  <c r="J87"/>
  <c r="J55"/>
  <c r="J23"/>
  <c r="J21"/>
  <c r="E21"/>
  <c r="J86"/>
  <c r="J54"/>
  <c r="J20"/>
  <c r="J18"/>
  <c r="E18"/>
  <c r="F87"/>
  <c r="F55"/>
  <c r="J17"/>
  <c r="J12"/>
  <c r="J84"/>
  <c r="J52"/>
  <c r="E7"/>
  <c r="E80"/>
  <c r="E48"/>
  <c i="4" r="J37"/>
  <c r="J36"/>
  <c i="1" r="AY57"/>
  <c i="4" r="J35"/>
  <c i="1" r="AX57"/>
  <c i="4" r="BI166"/>
  <c r="BH166"/>
  <c r="BG166"/>
  <c r="BF166"/>
  <c r="T166"/>
  <c r="T165"/>
  <c r="T164"/>
  <c r="R166"/>
  <c r="R165"/>
  <c r="R164"/>
  <c r="P166"/>
  <c r="P165"/>
  <c r="P164"/>
  <c r="BK166"/>
  <c r="BK165"/>
  <c r="J165"/>
  <c r="BK164"/>
  <c r="J164"/>
  <c r="J166"/>
  <c r="BE166"/>
  <c r="J68"/>
  <c r="J67"/>
  <c r="BI163"/>
  <c r="BH163"/>
  <c r="BG163"/>
  <c r="BF163"/>
  <c r="T163"/>
  <c r="T162"/>
  <c r="R163"/>
  <c r="R162"/>
  <c r="P163"/>
  <c r="P162"/>
  <c r="BK163"/>
  <c r="BK162"/>
  <c r="J162"/>
  <c r="J163"/>
  <c r="BE163"/>
  <c r="J66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T156"/>
  <c r="R157"/>
  <c r="R156"/>
  <c r="P157"/>
  <c r="P156"/>
  <c r="BK157"/>
  <c r="BK156"/>
  <c r="J156"/>
  <c r="J157"/>
  <c r="BE157"/>
  <c r="J65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64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T144"/>
  <c r="R145"/>
  <c r="R144"/>
  <c r="P145"/>
  <c r="P144"/>
  <c r="BK145"/>
  <c r="BK144"/>
  <c r="J144"/>
  <c r="J145"/>
  <c r="BE145"/>
  <c r="J63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2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7"/>
  <c i="1" r="BD57"/>
  <c i="4" r="BH91"/>
  <c r="F36"/>
  <c i="1" r="BC57"/>
  <c i="4" r="BG91"/>
  <c r="F35"/>
  <c i="1" r="BB57"/>
  <c i="4" r="BF91"/>
  <c r="J34"/>
  <c i="1" r="AW57"/>
  <c i="4" r="F34"/>
  <c i="1" r="BA57"/>
  <c i="4" r="T91"/>
  <c r="T90"/>
  <c r="T89"/>
  <c r="T88"/>
  <c r="R91"/>
  <c r="R90"/>
  <c r="R89"/>
  <c r="R88"/>
  <c r="P91"/>
  <c r="P90"/>
  <c r="P89"/>
  <c r="P88"/>
  <c i="1" r="AU57"/>
  <c i="4" r="BK91"/>
  <c r="BK90"/>
  <c r="J90"/>
  <c r="BK89"/>
  <c r="J89"/>
  <c r="BK88"/>
  <c r="J88"/>
  <c r="J59"/>
  <c r="J30"/>
  <c i="1" r="AG57"/>
  <c i="4" r="J91"/>
  <c r="BE91"/>
  <c r="J33"/>
  <c i="1" r="AV57"/>
  <c i="4" r="F33"/>
  <c i="1" r="AZ57"/>
  <c i="4" r="J61"/>
  <c r="J60"/>
  <c r="F84"/>
  <c r="F82"/>
  <c r="E80"/>
  <c r="F54"/>
  <c r="F52"/>
  <c r="E50"/>
  <c r="J39"/>
  <c r="J24"/>
  <c r="E24"/>
  <c r="J85"/>
  <c r="J55"/>
  <c r="J23"/>
  <c r="J21"/>
  <c r="E21"/>
  <c r="J84"/>
  <c r="J54"/>
  <c r="J20"/>
  <c r="J18"/>
  <c r="E18"/>
  <c r="F85"/>
  <c r="F55"/>
  <c r="J17"/>
  <c r="J12"/>
  <c r="J82"/>
  <c r="J52"/>
  <c r="E7"/>
  <c r="E78"/>
  <c r="E48"/>
  <c i="3" r="J37"/>
  <c r="J36"/>
  <c i="1" r="AY56"/>
  <c i="3" r="J35"/>
  <c i="1" r="AX56"/>
  <c i="3" r="BI229"/>
  <c r="BH229"/>
  <c r="BG229"/>
  <c r="BF229"/>
  <c r="T229"/>
  <c r="T228"/>
  <c r="T227"/>
  <c r="R229"/>
  <c r="R228"/>
  <c r="R227"/>
  <c r="P229"/>
  <c r="P228"/>
  <c r="P227"/>
  <c r="BK229"/>
  <c r="BK228"/>
  <c r="J228"/>
  <c r="BK227"/>
  <c r="J227"/>
  <c r="J229"/>
  <c r="BE229"/>
  <c r="J75"/>
  <c r="J74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T221"/>
  <c r="R222"/>
  <c r="R221"/>
  <c r="P222"/>
  <c r="P221"/>
  <c r="BK222"/>
  <c r="BK221"/>
  <c r="J221"/>
  <c r="J222"/>
  <c r="BE222"/>
  <c r="J73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T216"/>
  <c r="T215"/>
  <c r="R217"/>
  <c r="R216"/>
  <c r="R215"/>
  <c r="P217"/>
  <c r="P216"/>
  <c r="P215"/>
  <c r="BK217"/>
  <c r="BK216"/>
  <c r="J216"/>
  <c r="BK215"/>
  <c r="J215"/>
  <c r="J217"/>
  <c r="BE217"/>
  <c r="J72"/>
  <c r="J71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T207"/>
  <c r="T206"/>
  <c r="R208"/>
  <c r="R207"/>
  <c r="R206"/>
  <c r="P208"/>
  <c r="P207"/>
  <c r="P206"/>
  <c r="BK208"/>
  <c r="BK207"/>
  <c r="J207"/>
  <c r="BK206"/>
  <c r="J206"/>
  <c r="J208"/>
  <c r="BE208"/>
  <c r="J70"/>
  <c r="J69"/>
  <c r="BI205"/>
  <c r="BH205"/>
  <c r="BG205"/>
  <c r="BF205"/>
  <c r="T205"/>
  <c r="T204"/>
  <c r="R205"/>
  <c r="R204"/>
  <c r="P205"/>
  <c r="P204"/>
  <c r="BK205"/>
  <c r="BK204"/>
  <c r="J204"/>
  <c r="J205"/>
  <c r="BE205"/>
  <c r="J68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T196"/>
  <c r="R197"/>
  <c r="R196"/>
  <c r="P197"/>
  <c r="P196"/>
  <c r="BK197"/>
  <c r="BK196"/>
  <c r="J196"/>
  <c r="J197"/>
  <c r="BE197"/>
  <c r="J67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65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T158"/>
  <c r="R159"/>
  <c r="R158"/>
  <c r="P159"/>
  <c r="P158"/>
  <c r="BK159"/>
  <c r="BK158"/>
  <c r="J158"/>
  <c r="J159"/>
  <c r="BE159"/>
  <c r="J64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63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62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F37"/>
  <c i="1" r="BD56"/>
  <c i="3" r="BH98"/>
  <c r="F36"/>
  <c i="1" r="BC56"/>
  <c i="3" r="BG98"/>
  <c r="F35"/>
  <c i="1" r="BB56"/>
  <c i="3" r="BF98"/>
  <c r="J34"/>
  <c i="1" r="AW56"/>
  <c i="3" r="F34"/>
  <c i="1" r="BA56"/>
  <c i="3" r="T98"/>
  <c r="T97"/>
  <c r="T96"/>
  <c r="T95"/>
  <c r="R98"/>
  <c r="R97"/>
  <c r="R96"/>
  <c r="R95"/>
  <c r="P98"/>
  <c r="P97"/>
  <c r="P96"/>
  <c r="P95"/>
  <c i="1" r="AU56"/>
  <c i="3" r="BK98"/>
  <c r="BK97"/>
  <c r="J97"/>
  <c r="BK96"/>
  <c r="J96"/>
  <c r="BK95"/>
  <c r="J95"/>
  <c r="J59"/>
  <c r="J30"/>
  <c i="1" r="AG56"/>
  <c i="3" r="J98"/>
  <c r="BE98"/>
  <c r="J33"/>
  <c i="1" r="AV56"/>
  <c i="3" r="F33"/>
  <c i="1" r="AZ56"/>
  <c i="3" r="J61"/>
  <c r="J60"/>
  <c r="F91"/>
  <c r="F89"/>
  <c r="E87"/>
  <c r="F54"/>
  <c r="F52"/>
  <c r="E50"/>
  <c r="J39"/>
  <c r="J24"/>
  <c r="E24"/>
  <c r="J92"/>
  <c r="J55"/>
  <c r="J23"/>
  <c r="J21"/>
  <c r="E21"/>
  <c r="J91"/>
  <c r="J54"/>
  <c r="J20"/>
  <c r="J18"/>
  <c r="E18"/>
  <c r="F92"/>
  <c r="F55"/>
  <c r="J17"/>
  <c r="J12"/>
  <c r="J89"/>
  <c r="J52"/>
  <c r="E7"/>
  <c r="E85"/>
  <c r="E48"/>
  <c i="2" r="J37"/>
  <c r="J36"/>
  <c i="1" r="AY55"/>
  <c i="2" r="J35"/>
  <c i="1" r="AX55"/>
  <c i="2" r="BI215"/>
  <c r="BH215"/>
  <c r="BG215"/>
  <c r="BF215"/>
  <c r="T215"/>
  <c r="T214"/>
  <c r="T213"/>
  <c r="R215"/>
  <c r="R214"/>
  <c r="R213"/>
  <c r="P215"/>
  <c r="P214"/>
  <c r="P213"/>
  <c r="BK215"/>
  <c r="BK214"/>
  <c r="J214"/>
  <c r="BK213"/>
  <c r="J213"/>
  <c r="J215"/>
  <c r="BE215"/>
  <c r="J70"/>
  <c r="J69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T207"/>
  <c r="T206"/>
  <c r="R208"/>
  <c r="R207"/>
  <c r="R206"/>
  <c r="P208"/>
  <c r="P207"/>
  <c r="P206"/>
  <c r="BK208"/>
  <c r="BK207"/>
  <c r="J207"/>
  <c r="BK206"/>
  <c r="J206"/>
  <c r="J208"/>
  <c r="BE208"/>
  <c r="J68"/>
  <c r="J67"/>
  <c r="BI205"/>
  <c r="BH205"/>
  <c r="BG205"/>
  <c r="BF205"/>
  <c r="T205"/>
  <c r="T204"/>
  <c r="R205"/>
  <c r="R204"/>
  <c r="P205"/>
  <c r="P204"/>
  <c r="BK205"/>
  <c r="BK204"/>
  <c r="J204"/>
  <c r="J205"/>
  <c r="BE205"/>
  <c r="J66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T197"/>
  <c r="R198"/>
  <c r="R197"/>
  <c r="P198"/>
  <c r="P197"/>
  <c r="BK198"/>
  <c r="BK197"/>
  <c r="J197"/>
  <c r="J198"/>
  <c r="BE198"/>
  <c r="J65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63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T144"/>
  <c r="R145"/>
  <c r="R144"/>
  <c r="P145"/>
  <c r="P144"/>
  <c r="BK145"/>
  <c r="BK144"/>
  <c r="J144"/>
  <c r="J145"/>
  <c r="BE145"/>
  <c r="J62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7"/>
  <c i="1" r="BD55"/>
  <c i="2" r="BH93"/>
  <c r="F36"/>
  <c i="1" r="BC55"/>
  <c i="2" r="BG93"/>
  <c r="F35"/>
  <c i="1" r="BB55"/>
  <c i="2" r="BF93"/>
  <c r="J34"/>
  <c i="1" r="AW55"/>
  <c i="2" r="F34"/>
  <c i="1" r="BA55"/>
  <c i="2" r="T93"/>
  <c r="T92"/>
  <c r="T91"/>
  <c r="T90"/>
  <c r="R93"/>
  <c r="R92"/>
  <c r="R91"/>
  <c r="R90"/>
  <c r="P93"/>
  <c r="P92"/>
  <c r="P91"/>
  <c r="P90"/>
  <c i="1" r="AU55"/>
  <c i="2" r="BK93"/>
  <c r="BK92"/>
  <c r="J92"/>
  <c r="BK91"/>
  <c r="J91"/>
  <c r="BK90"/>
  <c r="J90"/>
  <c r="J59"/>
  <c r="J30"/>
  <c i="1" r="AG55"/>
  <c i="2" r="J93"/>
  <c r="BE93"/>
  <c r="J33"/>
  <c i="1" r="AV55"/>
  <c i="2" r="F33"/>
  <c i="1" r="AZ55"/>
  <c i="2" r="J61"/>
  <c r="J60"/>
  <c r="F86"/>
  <c r="F84"/>
  <c r="E82"/>
  <c r="F54"/>
  <c r="F52"/>
  <c r="E50"/>
  <c r="J39"/>
  <c r="J24"/>
  <c r="E24"/>
  <c r="J87"/>
  <c r="J55"/>
  <c r="J23"/>
  <c r="J21"/>
  <c r="E21"/>
  <c r="J86"/>
  <c r="J54"/>
  <c r="J20"/>
  <c r="J18"/>
  <c r="E18"/>
  <c r="F87"/>
  <c r="F55"/>
  <c r="J17"/>
  <c r="J12"/>
  <c r="J84"/>
  <c r="J52"/>
  <c r="E7"/>
  <c r="E8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4"/>
  <c r="AN64"/>
  <c r="AT63"/>
  <c r="AN63"/>
  <c r="AT62"/>
  <c r="AN62"/>
  <c r="AT61"/>
  <c r="AN61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<sst xmlns="http://schemas.openxmlformats.org/spreadsheetml/2006/main">
  <si>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</si>
  <si>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</si>
  <si>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</si>
  <si>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</si>
  <si>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</si>
  <si>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{19236ed4-031b-4298-97e5-0ad98b5b55f8}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</si>
  <si>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</si>
  <si>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</si>
  <si>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</si>
  <si>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</si>
  <si>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</si>
  <si>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</si>
  <si>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</si>
  <si>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</si>
  <si>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19-03-5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</si>
  <si>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</si>
  <si>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</si>
  <si>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Dostavba kanalizace v místní části Malá Bělá, uznatelné náklady</t>
  </si>
  <si>
    <t>KSO:</t>
  </si>
  <si>
    <t/>
  </si>
  <si>
    <t>CC-CZ:</t>
  </si>
  <si>
    <t>Místo:</t>
  </si>
  <si>
    <t>Malá Bělá</t>
  </si>
  <si>
    <t>Datum:</t>
  </si>
  <si>
    <t>16. 3. 2019</t>
  </si>
  <si>
    <t>Zadavatel:</t>
  </si>
  <si>
    <t>IČ:</t>
  </si>
  <si>
    <t>Město Bakov nad Jizerou</t>
  </si>
  <si>
    <t>DIČ:</t>
  </si>
  <si>
    <t>Uchazeč:</t>
  </si>
  <si>
    <t>Vyplň údaj</t>
  </si>
  <si>
    <t>Projektant:</t>
  </si>
  <si>
    <t>VIS,a.s.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</si>
  <si>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</si>
  <si>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</si>
  <si>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</si>
  <si>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</si>
  <si>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</si>
  <si>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</si>
  <si>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</si>
  <si>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</si>
  <si>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</si>
  <si>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</si>
  <si>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</si>
  <si>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</si>
  <si>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</si>
  <si>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</si>
  <si>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</si>
  <si>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</si>
  <si>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</si>
  <si>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</si>
  <si>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</si>
  <si>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</si>
  <si>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</si>
  <si>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</si>
  <si>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</si>
  <si>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</si>
  <si>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</si>
  <si>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</si>
  <si>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</si>
  <si>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</si>
  <si>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</si>
  <si>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</si>
  <si>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</si>
  <si>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</si>
  <si>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</si>
  <si>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</si>
  <si>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</si>
  <si>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</si>
  <si>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</si>
  <si>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</si>
  <si>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</si>
  <si>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</si>
  <si>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</si>
  <si>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</si>
  <si>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</si>
  <si>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</si>
  <si>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</si>
  <si>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Gravitační kanalizace</t>
  </si>
  <si>
    <t>STA</t>
  </si>
  <si>
    <t>1</t>
  </si>
  <si>
    <t>{3d090c82-c11e-450f-801d-49d09226b669}</t>
  </si>
  <si>
    <t>2</t>
  </si>
  <si>
    <t>02</t>
  </si>
  <si>
    <t>SO 02 - Tlaková kanalizace</t>
  </si>
  <si>
    <t>{b1efe40a-e139-4404-bf0d-165be290eb48}</t>
  </si>
  <si>
    <t>03</t>
  </si>
  <si>
    <t>SO 04 - Kanalizační přípojky</t>
  </si>
  <si>
    <t>{0ca6228b-77e1-4e3d-9c8e-8d2a0859590e}</t>
  </si>
  <si>
    <t>04</t>
  </si>
  <si>
    <t>SO 05.1 - Čerpací stanice odpadních vod ČS1</t>
  </si>
  <si>
    <t>{9061a1ed-1afc-465f-8a3a-cf66c424d860}</t>
  </si>
  <si>
    <t>05</t>
  </si>
  <si>
    <t>SO 05.2 - Čerpací stanice odpadních vod ČS2</t>
  </si>
  <si>
    <t>{155e991b-dc5e-48aa-910e-74872f1066d2}</t>
  </si>
  <si>
    <t>06</t>
  </si>
  <si>
    <t>SO 05.3 - Čerpací stanice odpadních vod ČS3</t>
  </si>
  <si>
    <t>{dcfc2e6e-cf9e-4f66-ba86-300cf7495948}</t>
  </si>
  <si>
    <t>07</t>
  </si>
  <si>
    <t>SO 06 - Přípojky NN</t>
  </si>
  <si>
    <t>{821991d3-c572-438f-b9c8-3c3ad8e86656}</t>
  </si>
  <si>
    <t>08</t>
  </si>
  <si>
    <t>SO 07 - Příjezdová komunikace a zpevněné plochy</t>
  </si>
  <si>
    <t>{5664496b-01a5-4a4b-870e-694b88e95dec}</t>
  </si>
  <si>
    <t>09</t>
  </si>
  <si>
    <t>SO 08- Oplocení</t>
  </si>
  <si>
    <t>{3e376ee3-cc0a-42f3-904a-20684928499a}</t>
  </si>
  <si>
    <t>10</t>
  </si>
  <si>
    <t>VRN</t>
  </si>
  <si>
    <t>VON</t>
  </si>
  <si>
    <t>{059f53db-f5d0-4e8e-85b9-e34ad90bae2c}</t>
  </si>
  <si>
    <t>celkový výkop</t>
  </si>
  <si>
    <t>m3</t>
  </si>
  <si>
    <t>13850,4</t>
  </si>
  <si>
    <t>KRYCÍ LIST SOUPISU PRACÍ</t>
  </si>
  <si>
    <t>Objekt:</t>
  </si>
  <si>
    <t>01 - SO 01 - Gravitační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</si>
  <si>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</si>
  <si>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</si>
  <si>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</si>
  <si>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</si>
  <si>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</si>
  <si>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</si>
  <si>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</si>
  <si>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</si>
  <si>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</si>
  <si>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</si>
  <si>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99 - Přesun hmot</t>
  </si>
  <si>
    <t>M - Práce a dodávky M</t>
  </si>
  <si>
    <t xml:space="preserve">    23-M - Montáže potrubí</t>
  </si>
  <si>
    <t>OST - Ostatní</t>
  </si>
  <si>
    <t xml:space="preserve">    O01 -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</si>
  <si>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</si>
  <si>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</si>
  <si>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</si>
  <si>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</si>
  <si>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</si>
  <si>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</si>
  <si>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</si>
  <si>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</si>
  <si>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</si>
  <si>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</si>
  <si>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</si>
  <si>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</si>
  <si>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</si>
  <si>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</si>
  <si>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</si>
  <si>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</si>
  <si>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</si>
  <si>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</si>
  <si>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113106211</t>
  </si>
  <si>
    <t>Rozebrání dlažeb vozovek pl přes 50 m2 do 200 m2 z velkých kostek do lože z kameniva těženého</t>
  </si>
  <si>
    <t>m2</t>
  </si>
  <si>
    <t>4</t>
  </si>
  <si>
    <t>113107223</t>
  </si>
  <si>
    <t>Odstranění podkladu pl přes 200 m2 z kameniva drceného tl 300 mm</t>
  </si>
  <si>
    <t>3</t>
  </si>
  <si>
    <t>113107225</t>
  </si>
  <si>
    <t>Odstranění podkladu pl přes 200 m2 z kameniva drceného tl 500 mm</t>
  </si>
  <si>
    <t>6</t>
  </si>
  <si>
    <t>113107241</t>
  </si>
  <si>
    <t>Odstranění podkladu pl přes 200 m2 živičných tl 50 mm</t>
  </si>
  <si>
    <t>8</t>
  </si>
  <si>
    <t>5</t>
  </si>
  <si>
    <t>113107242</t>
  </si>
  <si>
    <t>Odstranění podkladu pl přes 200 m2 živičných tl 100 mm</t>
  </si>
  <si>
    <t>113151214</t>
  </si>
  <si>
    <t>Odstranění živičného krytu frézováním pl přes 500 m2 tl 50 mm bez překážek v trase s naložením</t>
  </si>
  <si>
    <t>12</t>
  </si>
  <si>
    <t>7</t>
  </si>
  <si>
    <t>119001401</t>
  </si>
  <si>
    <t>Dočasné zajištění potrubí ocelového nebo litinového DN do 200</t>
  </si>
  <si>
    <t>m</t>
  </si>
  <si>
    <t>14</t>
  </si>
  <si>
    <t>119001402</t>
  </si>
  <si>
    <t>Dočasné zajištění potrubí ocelového nebo litinového DN do 500</t>
  </si>
  <si>
    <t>16</t>
  </si>
  <si>
    <t>9</t>
  </si>
  <si>
    <t>119001421</t>
  </si>
  <si>
    <t>Dočasné zajištění kabelů a kabelových tratí ze 3 volně ložených kabelů</t>
  </si>
  <si>
    <t>18</t>
  </si>
  <si>
    <t>119001422</t>
  </si>
  <si>
    <t>Dočasné zajištění kabelů a kabelových tratí z 6 volně ložených kabelů</t>
  </si>
  <si>
    <t>20</t>
  </si>
  <si>
    <t>11</t>
  </si>
  <si>
    <t>121101103</t>
  </si>
  <si>
    <t>Sejmutí ornice s přemístěním na vzdálenost do 250 m</t>
  </si>
  <si>
    <t>22</t>
  </si>
  <si>
    <t>130001101</t>
  </si>
  <si>
    <t>Příplatek za ztížení vykopávky v blízkosti pozemního vedení</t>
  </si>
  <si>
    <t>24</t>
  </si>
  <si>
    <t>13</t>
  </si>
  <si>
    <t>132101204</t>
  </si>
  <si>
    <t>Hloubení rýh š do 2000 mm v hornině tř. 1 a 2 objemu přes 5000 m3</t>
  </si>
  <si>
    <t>26</t>
  </si>
  <si>
    <t>VV</t>
  </si>
  <si>
    <t xml:space="preserve">v*0,3  "30%</t>
  </si>
  <si>
    <t>132201204</t>
  </si>
  <si>
    <t>Hloubení rýh š do 2000 mm v hornině tř. 3 objemu přes 5000 m3</t>
  </si>
  <si>
    <t>28</t>
  </si>
  <si>
    <t xml:space="preserve">13850,4  "celkový výkop</t>
  </si>
  <si>
    <t>Součet</t>
  </si>
  <si>
    <t xml:space="preserve">v*0,2  "20%</t>
  </si>
  <si>
    <t>132301204</t>
  </si>
  <si>
    <t>Hloubení rýh š do 2000 mm v hornině tř. 4 objemu přes 5000 m3</t>
  </si>
  <si>
    <t>30</t>
  </si>
  <si>
    <t xml:space="preserve">v*0,15  "15%</t>
  </si>
  <si>
    <t>132401201</t>
  </si>
  <si>
    <t>Hloubení rýh š do 2000 mm v hornině tř. 5</t>
  </si>
  <si>
    <t>32</t>
  </si>
  <si>
    <t>17</t>
  </si>
  <si>
    <t>132501201</t>
  </si>
  <si>
    <t>Hloubení rýh š do 2000 mm v hornině tř. 6</t>
  </si>
  <si>
    <t>34</t>
  </si>
  <si>
    <t>141721119</t>
  </si>
  <si>
    <t>Řízené horizontální vrtání hloubky do 6 m délky do 160 m vnějšího průměru přes 350 mm do 400 mm</t>
  </si>
  <si>
    <t>36</t>
  </si>
  <si>
    <t>19</t>
  </si>
  <si>
    <t>151101102</t>
  </si>
  <si>
    <t>Zřízení příložného pažení a rozepření stěn rýh hl do 4 m</t>
  </si>
  <si>
    <t>38</t>
  </si>
  <si>
    <t>151101112</t>
  </si>
  <si>
    <t>Odstranění příložného pažení a rozepření stěn rýh hl do 4 m</t>
  </si>
  <si>
    <t>40</t>
  </si>
  <si>
    <t>161101102</t>
  </si>
  <si>
    <t>Svislé přemístění výkopku z horniny tř. 1 až 4 hl výkopu do 4 m</t>
  </si>
  <si>
    <t>42</t>
  </si>
  <si>
    <t>v*0,65</t>
  </si>
  <si>
    <t>161101152</t>
  </si>
  <si>
    <t>Svislé přemístění výkopku z horniny tř. 5 až 7 hl výkopu do 4 m</t>
  </si>
  <si>
    <t>44</t>
  </si>
  <si>
    <t>v*0,35</t>
  </si>
  <si>
    <t>23</t>
  </si>
  <si>
    <t>162701155</t>
  </si>
  <si>
    <t>Vodorovné přemístění do 10000 m výkopku z horniny tř. 5 až 7</t>
  </si>
  <si>
    <t>46</t>
  </si>
  <si>
    <t>162701159</t>
  </si>
  <si>
    <t>Příplatek k vodorovnému přemístění výkopku z horniny tř. 5 až 7 ZKD 1000 m přes 10000 m</t>
  </si>
  <si>
    <t>48</t>
  </si>
  <si>
    <t>4847,64*6 'Přepočtené koeficientem množství</t>
  </si>
  <si>
    <t>25</t>
  </si>
  <si>
    <t>167101152</t>
  </si>
  <si>
    <t>Nakládání výkopku z hornin tř. 5 až 7 přes 100 m3</t>
  </si>
  <si>
    <t>50</t>
  </si>
  <si>
    <t>171201201</t>
  </si>
  <si>
    <t>Uložení sypaniny na skládky</t>
  </si>
  <si>
    <t>52</t>
  </si>
  <si>
    <t>27</t>
  </si>
  <si>
    <t>171201211</t>
  </si>
  <si>
    <t>Poplatek za uložení odpadu ze sypaniny na skládce (skládkovné)</t>
  </si>
  <si>
    <t>t</t>
  </si>
  <si>
    <t>54</t>
  </si>
  <si>
    <t>4847,64*1,6 'Přepočtené koeficientem množství</t>
  </si>
  <si>
    <t>174101101</t>
  </si>
  <si>
    <t>Zásyp jam, šachet rýh nebo kolem objektů sypaninou se zhutněním</t>
  </si>
  <si>
    <t>56</t>
  </si>
  <si>
    <t>29</t>
  </si>
  <si>
    <t>M</t>
  </si>
  <si>
    <t>583441970</t>
  </si>
  <si>
    <t>štěrkodrť frakce 0-63</t>
  </si>
  <si>
    <t>58</t>
  </si>
  <si>
    <t>175101101</t>
  </si>
  <si>
    <t>Obsyp potrubí bez prohození sypaniny z hornin tř. 1 až 4 uloženým do 3 m od kraje výkopu</t>
  </si>
  <si>
    <t>60</t>
  </si>
  <si>
    <t>31</t>
  </si>
  <si>
    <t>583373020</t>
  </si>
  <si>
    <t>štěrkopísek frakce 0-16</t>
  </si>
  <si>
    <t>-539400325</t>
  </si>
  <si>
    <t>3003,2*1,8 'Přepočtené koeficientem množství</t>
  </si>
  <si>
    <t>180402111</t>
  </si>
  <si>
    <t>Založení parkového trávníku výsevem v rovině a ve svahu do 1:5</t>
  </si>
  <si>
    <t>64</t>
  </si>
  <si>
    <t>33</t>
  </si>
  <si>
    <t>005724700</t>
  </si>
  <si>
    <t>osivo směs travní krajinná - technická</t>
  </si>
  <si>
    <t>kg</t>
  </si>
  <si>
    <t>66</t>
  </si>
  <si>
    <t>181301111</t>
  </si>
  <si>
    <t>Rozprostření ornice tl vrstvy do 100 mm pl přes 500 m2 v rovině nebo ve svahu do 1:5</t>
  </si>
  <si>
    <t>68</t>
  </si>
  <si>
    <t>35</t>
  </si>
  <si>
    <t>183403111</t>
  </si>
  <si>
    <t>Obdělání půdy nakopáním na hloubku do 0,1 m v rovině a svahu do 1:5</t>
  </si>
  <si>
    <t>70</t>
  </si>
  <si>
    <t>185803111</t>
  </si>
  <si>
    <t>Ošetření trávníku shrabáním v rovině a svahu do 1:5</t>
  </si>
  <si>
    <t>72</t>
  </si>
  <si>
    <t>37</t>
  </si>
  <si>
    <t>185804312</t>
  </si>
  <si>
    <t>Zalití rostlin vodou plocha přes 20 m2</t>
  </si>
  <si>
    <t>74</t>
  </si>
  <si>
    <t>Vodorovné konstrukce</t>
  </si>
  <si>
    <t>451573111</t>
  </si>
  <si>
    <t>Lože pod potrubí otevřený výkop ze štěrkopísku</t>
  </si>
  <si>
    <t>76</t>
  </si>
  <si>
    <t>39</t>
  </si>
  <si>
    <t>452112111</t>
  </si>
  <si>
    <t>Osazení betonových prstenců nebo rámů v do 100 mm</t>
  </si>
  <si>
    <t>kus</t>
  </si>
  <si>
    <t>78</t>
  </si>
  <si>
    <t>592243900</t>
  </si>
  <si>
    <t>prstenec betonový vyrovnávací TBW-Q 40/625/120</t>
  </si>
  <si>
    <t>80</t>
  </si>
  <si>
    <t>41</t>
  </si>
  <si>
    <t>592243910</t>
  </si>
  <si>
    <t>prstenec betonový vyrovnávací TBW-Q 625/60/120</t>
  </si>
  <si>
    <t>82</t>
  </si>
  <si>
    <t>592243920</t>
  </si>
  <si>
    <t>prstenec betonový vyrovnávací TBW-Q 625/80/120</t>
  </si>
  <si>
    <t>84</t>
  </si>
  <si>
    <t>43</t>
  </si>
  <si>
    <t>592243930</t>
  </si>
  <si>
    <t>prstenec betonový vyrovnávací TBW-Q 625/100/120</t>
  </si>
  <si>
    <t>86</t>
  </si>
  <si>
    <t>452112121</t>
  </si>
  <si>
    <t>Osazení betonových prstenců nebo rámů v do 200 mm</t>
  </si>
  <si>
    <t>88</t>
  </si>
  <si>
    <t>45</t>
  </si>
  <si>
    <t>592243940</t>
  </si>
  <si>
    <t>prstenec betonový vyrovnávací TBW-Q 625/120/120</t>
  </si>
  <si>
    <t>90</t>
  </si>
  <si>
    <t>452311131</t>
  </si>
  <si>
    <t>Podkladní desky z betonu prostého tř. C 12/15 otevřený výkop</t>
  </si>
  <si>
    <t>92</t>
  </si>
  <si>
    <t>47</t>
  </si>
  <si>
    <t>452351101</t>
  </si>
  <si>
    <t>Bednění podkladních desek nebo bloků nebo sedlového lože otevřený výkop</t>
  </si>
  <si>
    <t>94</t>
  </si>
  <si>
    <t>Komunikace</t>
  </si>
  <si>
    <t>564231111</t>
  </si>
  <si>
    <t>Podklad nebo podsyp ze štěrkopísku ŠP tl 100 mm</t>
  </si>
  <si>
    <t>96</t>
  </si>
  <si>
    <t>49</t>
  </si>
  <si>
    <t>564251111</t>
  </si>
  <si>
    <t>Podklad nebo podsyp ze štěrkopísku ŠP tl 150 mm</t>
  </si>
  <si>
    <t>98</t>
  </si>
  <si>
    <t>564751111</t>
  </si>
  <si>
    <t>Podklad z kameniva hrubého drceného vel. 32-63 mm tl 150 mm</t>
  </si>
  <si>
    <t>100</t>
  </si>
  <si>
    <t>51</t>
  </si>
  <si>
    <t>564851111</t>
  </si>
  <si>
    <t>Podklad ze štěrkodrtě ŠD tl 150 mm</t>
  </si>
  <si>
    <t>102</t>
  </si>
  <si>
    <t>577144111</t>
  </si>
  <si>
    <t>Asfaltový beton vrstva obrusná ACO 11 (ABS) tř. I tl 50 mm š do 3 m z nemodifikovaného asfaltu</t>
  </si>
  <si>
    <t>104</t>
  </si>
  <si>
    <t>53</t>
  </si>
  <si>
    <t>577145112</t>
  </si>
  <si>
    <t>Asfaltový beton vrstva ložní ACL 16 (ABH) tl 50 mm š do 3 m z nemodifikovaného asfaltu</t>
  </si>
  <si>
    <t>106</t>
  </si>
  <si>
    <t>591111111</t>
  </si>
  <si>
    <t>Kladení dlažby z kostek velkých z kamene do lože z kameniva těženého tl 50 mm</t>
  </si>
  <si>
    <t>108</t>
  </si>
  <si>
    <t>55</t>
  </si>
  <si>
    <t>583801594</t>
  </si>
  <si>
    <t>kostka dlažební velká, žula tl. 120mm - 5% nových</t>
  </si>
  <si>
    <t>110</t>
  </si>
  <si>
    <t>Trubní vedení</t>
  </si>
  <si>
    <t>831362121</t>
  </si>
  <si>
    <t>Montáž potrubí z trub kameninových hrdlových s integrovaným těsněním výkop sklon do 20 % DN 250</t>
  </si>
  <si>
    <t>112</t>
  </si>
  <si>
    <t>57</t>
  </si>
  <si>
    <t>597107020</t>
  </si>
  <si>
    <t>trouba kameninová glazovaná DN250mm L2,50m spojovací systém C Třida 160</t>
  </si>
  <si>
    <t>114</t>
  </si>
  <si>
    <t>831372121</t>
  </si>
  <si>
    <t>Montáž potrubí z trub kameninových hrdlových s integrovaným těsněním výkop sklon do 20 % DN 300</t>
  </si>
  <si>
    <t>116</t>
  </si>
  <si>
    <t>59</t>
  </si>
  <si>
    <t>597107110</t>
  </si>
  <si>
    <t>trouba kameninová glazovaná DN300mm L2,50m spojovací systém C Třída 160</t>
  </si>
  <si>
    <t>118</t>
  </si>
  <si>
    <t>831392121</t>
  </si>
  <si>
    <t>Montáž potrubí z trub kameninových hrdlových s integrovaným těsněním výkop sklon do 20 % DN 400</t>
  </si>
  <si>
    <t>120</t>
  </si>
  <si>
    <t>61</t>
  </si>
  <si>
    <t>597107010</t>
  </si>
  <si>
    <t>trouba kameninová glazovaná DN400mm L2,50m spojovací systém C Třída 160</t>
  </si>
  <si>
    <t>122</t>
  </si>
  <si>
    <t>62</t>
  </si>
  <si>
    <t>837361221</t>
  </si>
  <si>
    <t>Montáž kameninových tvarovek odbočných s integrovaným těsněním otevřený výkop DN 250</t>
  </si>
  <si>
    <t>124</t>
  </si>
  <si>
    <t>63</t>
  </si>
  <si>
    <t>597117600</t>
  </si>
  <si>
    <t>odbočka kameninová glazovaná jednoduchá kolmá DN250/150 L50cm spojovací systém C/F tř.160/-</t>
  </si>
  <si>
    <t>126</t>
  </si>
  <si>
    <t>837391221</t>
  </si>
  <si>
    <t>Montáž kameninových tvarovek odbočných s integrovaným těsněním otevřený výkop DN 400</t>
  </si>
  <si>
    <t>128</t>
  </si>
  <si>
    <t>65</t>
  </si>
  <si>
    <t>597117900</t>
  </si>
  <si>
    <t>odbočka kameninová glazovaná jednoduchá kolmá DN400/150 L100cm spojovací systém C/F tř.160/-</t>
  </si>
  <si>
    <t>130</t>
  </si>
  <si>
    <t>851361131</t>
  </si>
  <si>
    <t>Montáž potrubí z trub litinových hrdlových s integrovaným těsněním otevřený výkop DN 250</t>
  </si>
  <si>
    <t>132</t>
  </si>
  <si>
    <t>67</t>
  </si>
  <si>
    <t>552519051</t>
  </si>
  <si>
    <t xml:space="preserve">trouba  kanalizačí litinová DN 250 STD L=6,0m NATURAL</t>
  </si>
  <si>
    <t>134</t>
  </si>
  <si>
    <t>871354121</t>
  </si>
  <si>
    <t>Montáž potrubí v otevřeném výkopu sklonu do 20 % z polyetylenových trub svařovaných na tupo DN 200</t>
  </si>
  <si>
    <t>136</t>
  </si>
  <si>
    <t>69</t>
  </si>
  <si>
    <t>286136900</t>
  </si>
  <si>
    <t xml:space="preserve">potrubí kanalizační tlakové PE100 SDR 11  225 x 20,5 mm</t>
  </si>
  <si>
    <t>138</t>
  </si>
  <si>
    <t>892381112</t>
  </si>
  <si>
    <t>Zkouška těsnosti kanalizačního potrubí DN 250 - DN 400</t>
  </si>
  <si>
    <t>140</t>
  </si>
  <si>
    <t>71</t>
  </si>
  <si>
    <t>892381113</t>
  </si>
  <si>
    <t>Kamerová porhlídka potrubí</t>
  </si>
  <si>
    <t>142</t>
  </si>
  <si>
    <t>892381114</t>
  </si>
  <si>
    <t>Vyčištění potrubí do DN 400</t>
  </si>
  <si>
    <t>144</t>
  </si>
  <si>
    <t>73</t>
  </si>
  <si>
    <t>894118001</t>
  </si>
  <si>
    <t>Příplatek ZKD 0,60 m výšky vstupu na potrubí</t>
  </si>
  <si>
    <t>146</t>
  </si>
  <si>
    <t>894411121</t>
  </si>
  <si>
    <t>Zřízení šachet kanalizačních z betonových dílců na potrubí DN nad 200 do 300 dno beton tř. C 25/30</t>
  </si>
  <si>
    <t>148</t>
  </si>
  <si>
    <t>75</t>
  </si>
  <si>
    <t>592243361</t>
  </si>
  <si>
    <t>dno betonové šachty kanalizační TBZ-Q PERFECT 250-735</t>
  </si>
  <si>
    <t>150</t>
  </si>
  <si>
    <t>592243371</t>
  </si>
  <si>
    <t>dno betonové šachty kanalizační TBZ-Q PERFECT 300-785</t>
  </si>
  <si>
    <t>152</t>
  </si>
  <si>
    <t>77</t>
  </si>
  <si>
    <t>894411131</t>
  </si>
  <si>
    <t>Zřízení šachet kanalizačních z betonových dílců na potrubí DN nad 300 do 400 dno beton tř. C 25/30</t>
  </si>
  <si>
    <t>154</t>
  </si>
  <si>
    <t>592243381</t>
  </si>
  <si>
    <t>dno betonové šachty kanalizační TBZ-Q PERFECT 400-885</t>
  </si>
  <si>
    <t>156</t>
  </si>
  <si>
    <t>79</t>
  </si>
  <si>
    <t>592243151</t>
  </si>
  <si>
    <t>deska betonová přechodová TZK-Q. 200/120T</t>
  </si>
  <si>
    <t>158</t>
  </si>
  <si>
    <t>592243121</t>
  </si>
  <si>
    <t>konus šachetní betonový TBR-Q 600/1000x625/120 SPK</t>
  </si>
  <si>
    <t>160</t>
  </si>
  <si>
    <t>81</t>
  </si>
  <si>
    <t>592243041</t>
  </si>
  <si>
    <t>skruž betonová šachetní TBS-Q 1000/330/120-SK</t>
  </si>
  <si>
    <t>162</t>
  </si>
  <si>
    <t>592243051</t>
  </si>
  <si>
    <t>skruž betonová šachetní TBS-Q 1000/250/120-SP</t>
  </si>
  <si>
    <t>164</t>
  </si>
  <si>
    <t>83</t>
  </si>
  <si>
    <t>592243061</t>
  </si>
  <si>
    <t>skruž betonová šachetní TBS-Q 1000/500/120-SP</t>
  </si>
  <si>
    <t>166</t>
  </si>
  <si>
    <t>592243071</t>
  </si>
  <si>
    <t>skruž betonová šachetní TBS-Q 1000/1000/120-SP</t>
  </si>
  <si>
    <t>168</t>
  </si>
  <si>
    <t>85</t>
  </si>
  <si>
    <t>592243481</t>
  </si>
  <si>
    <t xml:space="preserve">těsnění šachtové  pro DN 1000</t>
  </si>
  <si>
    <t>170</t>
  </si>
  <si>
    <t>899104111</t>
  </si>
  <si>
    <t>Osazení poklopů litinových nebo ocelových včetně rámů hmotnosti nad 150 kg</t>
  </si>
  <si>
    <t>172</t>
  </si>
  <si>
    <t>87</t>
  </si>
  <si>
    <t>552434420</t>
  </si>
  <si>
    <t>poklop na vstupní šachtu litinový D600 D</t>
  </si>
  <si>
    <t>174</t>
  </si>
  <si>
    <t>Ostatní konstrukce a práce-bourání</t>
  </si>
  <si>
    <t>919731121</t>
  </si>
  <si>
    <t>Zarovnání styčné plochy podkladu nebo krytu živičného tl do 50 mm</t>
  </si>
  <si>
    <t>176</t>
  </si>
  <si>
    <t>89</t>
  </si>
  <si>
    <t>919735111</t>
  </si>
  <si>
    <t>Řezání stávajícího živičného krytu hl do 50 mm</t>
  </si>
  <si>
    <t>178</t>
  </si>
  <si>
    <t>979071111</t>
  </si>
  <si>
    <t>Očištění dlažebních kostek velkých s původním spárováním kamenivem těženým</t>
  </si>
  <si>
    <t>180</t>
  </si>
  <si>
    <t>91</t>
  </si>
  <si>
    <t>979082213</t>
  </si>
  <si>
    <t>Vodorovná doprava suti po suchu do 1 km</t>
  </si>
  <si>
    <t>182</t>
  </si>
  <si>
    <t>979082219</t>
  </si>
  <si>
    <t>Příplatek ZKD 1 km u vodorovné dopravy suti po suchu do 1 km</t>
  </si>
  <si>
    <t>184</t>
  </si>
  <si>
    <t>93</t>
  </si>
  <si>
    <t>979099145</t>
  </si>
  <si>
    <t>Poplatek za uložení odpadu z asfaltových povrchů na skládce (skládkovné)</t>
  </si>
  <si>
    <t>186</t>
  </si>
  <si>
    <t>99</t>
  </si>
  <si>
    <t>Přesun hmot</t>
  </si>
  <si>
    <t>998276101</t>
  </si>
  <si>
    <t>Přesun hmot pro trubní vedení z trub z plastických hmot otevřený výkop</t>
  </si>
  <si>
    <t>188</t>
  </si>
  <si>
    <t>Práce a dodávky M</t>
  </si>
  <si>
    <t>23-M</t>
  </si>
  <si>
    <t>Montáže potrubí</t>
  </si>
  <si>
    <t>95</t>
  </si>
  <si>
    <t>230011154</t>
  </si>
  <si>
    <t>Montáž potrubí trouby ocelové hladké tř.11-13 D 426 mm, tl 8,0 mm</t>
  </si>
  <si>
    <t>190</t>
  </si>
  <si>
    <t>143332340</t>
  </si>
  <si>
    <t>trubka ocelová podélně svařovaná hladká 11375.1 D426 tl 8 mm</t>
  </si>
  <si>
    <t>256</t>
  </si>
  <si>
    <t>192</t>
  </si>
  <si>
    <t>97</t>
  </si>
  <si>
    <t>230200122</t>
  </si>
  <si>
    <t>Nasunutí potrubní sekce do ocelové chráničky DN 250</t>
  </si>
  <si>
    <t>194</t>
  </si>
  <si>
    <t>286116910</t>
  </si>
  <si>
    <t>těsnící manžeta na chráničku DN 250 x 400</t>
  </si>
  <si>
    <t>196</t>
  </si>
  <si>
    <t>286116885</t>
  </si>
  <si>
    <t>distanční objímky RACI na potrubí DN 250 x 400</t>
  </si>
  <si>
    <t>198</t>
  </si>
  <si>
    <t>OST</t>
  </si>
  <si>
    <t>Ostatní</t>
  </si>
  <si>
    <t>O01</t>
  </si>
  <si>
    <t>001001001</t>
  </si>
  <si>
    <t>Geodetické práce</t>
  </si>
  <si>
    <t>200</t>
  </si>
  <si>
    <t>620,117</t>
  </si>
  <si>
    <t>02 - SO 02 - Tlaková kanalizace</t>
  </si>
  <si>
    <t xml:space="preserve">    3 - Svislé a kompletní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</si>
  <si>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</si>
  <si>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</si>
  <si>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</si>
  <si>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21-M - Elektromontáže</t>
  </si>
  <si>
    <t>v*0,3</t>
  </si>
  <si>
    <t xml:space="preserve">620,117  "celkový výkop</t>
  </si>
  <si>
    <t>v*0,2</t>
  </si>
  <si>
    <t>v*0,15</t>
  </si>
  <si>
    <t>141721115</t>
  </si>
  <si>
    <t>Řízené horizontální vrtání hloubky do 6 m délky do 160 m vnějšího průměru přes 125 mm do 160 mm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</si>
  <si>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</si>
  <si>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</si>
  <si>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</si>
  <si>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</si>
  <si>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151101201</t>
  </si>
  <si>
    <t>Zřízení příložného pažení stěn výkopu hl do 4 m</t>
  </si>
  <si>
    <t>151101211</t>
  </si>
  <si>
    <t>Odstranění příložného pažení stěn hl do 4 m</t>
  </si>
  <si>
    <t>161101101</t>
  </si>
  <si>
    <t>Svislé přemístění výkopku z horniny tř. 1 až 4 hl výkopu do 2,5 m</t>
  </si>
  <si>
    <t>161101151</t>
  </si>
  <si>
    <t>Svislé přemístění výkopku z horniny tř. 5 až 7 hl výkopu do 2,5 m</t>
  </si>
  <si>
    <t>217,041*6 'Přepočtené koeficientem množství</t>
  </si>
  <si>
    <t>282,739*1,6 'Přepočtené koeficientem množství</t>
  </si>
  <si>
    <t>Svislé a kompletní konstrukce</t>
  </si>
  <si>
    <t>380321332</t>
  </si>
  <si>
    <t>Kompletní konstrukce ČOV, nádrží, vodojemů, žlabů nebo kanálů ze ŽB tř. C 16/20 tl 300 mm</t>
  </si>
  <si>
    <t>380356231</t>
  </si>
  <si>
    <t>Bednění kompletních konstrukcí ČOV, nádrží nebo vodojemů neomítaných ploch rovinných zřízení</t>
  </si>
  <si>
    <t>380356232</t>
  </si>
  <si>
    <t>Bednění kompletních konstrukcí ČOV, nádrží nebo vodojemů neomítaných ploch rovinných odstranění</t>
  </si>
  <si>
    <t>380361006</t>
  </si>
  <si>
    <t>Výztuž kompletních konstrukcí ČOV, nádrží nebo vodojemů z betonářské oceli 10 505</t>
  </si>
  <si>
    <t>451572111</t>
  </si>
  <si>
    <t>Lože pod potrubí otevřený výkop z kameniva drobného těženého</t>
  </si>
  <si>
    <t>452313131</t>
  </si>
  <si>
    <t>Podkladní bloky z betonu prostého tř. C 12/15 otevřený výkop</t>
  </si>
  <si>
    <t>452353101</t>
  </si>
  <si>
    <t>Bednění podkladních bloků otevřený výkop</t>
  </si>
  <si>
    <t>Úpravy povrchů, podlahy a osazování výplní</t>
  </si>
  <si>
    <t>631311113</t>
  </si>
  <si>
    <t>Mazanina tl do 80 mm z betonu prostého tř. C 12/15</t>
  </si>
  <si>
    <t>632451434</t>
  </si>
  <si>
    <t>Potěr pískocementový tl do 30 mm tř. C 15 běžný</t>
  </si>
  <si>
    <t>852242121</t>
  </si>
  <si>
    <t>Montáž potrubí z trub litinových tlakových přírubových délky do 1 m otevřený výkop DN 80</t>
  </si>
  <si>
    <t>552532471</t>
  </si>
  <si>
    <t>trouba přírubová litinová FF DN 80 mm délka 1000 mm</t>
  </si>
  <si>
    <t>857242121</t>
  </si>
  <si>
    <t>Montáž litinových tvarovek jednoosých přírubových otevřený výkop DN 80</t>
  </si>
  <si>
    <t>552513360</t>
  </si>
  <si>
    <t>šroubovací kotvící příruba DN 80</t>
  </si>
  <si>
    <t>857244121</t>
  </si>
  <si>
    <t>Montáž litinových tvarovek odbočných přírubových otevřený výkop DN 80</t>
  </si>
  <si>
    <t>552535101</t>
  </si>
  <si>
    <t>tvarovka přírubová litinová s přírubovou odbočkou T-kus DN 80/80 mm PN 16</t>
  </si>
  <si>
    <t>871241121</t>
  </si>
  <si>
    <t>Montáž potrubí z trubek z tlakového polyetylénu otevřený výkop svařovaných vnější průměr 90 mm</t>
  </si>
  <si>
    <t>286136860</t>
  </si>
  <si>
    <t xml:space="preserve">potrubí kanalizační tlakové PE100 SDR 11  90 x 8,2 mm</t>
  </si>
  <si>
    <t>877241121</t>
  </si>
  <si>
    <t>Montáž elektrotvarovek na potrubí z trubek z tlakového PE otevřený výkop vnější průměr 90 mm</t>
  </si>
  <si>
    <t>286110181</t>
  </si>
  <si>
    <t>tvarovka plastová koleno PE 30° d 90 mm SDR 17</t>
  </si>
  <si>
    <t>286110182</t>
  </si>
  <si>
    <t>tvarovka plastová elektrospojka PE d 90 mm SDR 17</t>
  </si>
  <si>
    <t>286535981</t>
  </si>
  <si>
    <t>nákružek tlakový lemový s přírubou PE D 90 mm SDR 17</t>
  </si>
  <si>
    <t>891213321</t>
  </si>
  <si>
    <t>Montáž ventilů odvzdušňovacích přírubových DN 50</t>
  </si>
  <si>
    <t>422616011</t>
  </si>
  <si>
    <t>automatický odvzdušňovací ventil pro odpadní vodu DN 50 PN 10</t>
  </si>
  <si>
    <t>891213431</t>
  </si>
  <si>
    <t>Montáž kulových kohoutů v objektech DN 50</t>
  </si>
  <si>
    <t>422147701</t>
  </si>
  <si>
    <t>kulový kohout přírubový DN 50 PN 10</t>
  </si>
  <si>
    <t>891241221</t>
  </si>
  <si>
    <t>Montáž vodovodních šoupátek s ručním kolečkem v šachtách DN 80</t>
  </si>
  <si>
    <t>422211161</t>
  </si>
  <si>
    <t>šoupátko pro odpadní vodu DN 80 mm PN 16</t>
  </si>
  <si>
    <t>422101010</t>
  </si>
  <si>
    <t>kolo ruční pro DN EURO 20 65-80, D = 175 mm</t>
  </si>
  <si>
    <t>891245321</t>
  </si>
  <si>
    <t>Montáž zpětných klapek DN 80</t>
  </si>
  <si>
    <t>422844061</t>
  </si>
  <si>
    <t>klapka zpětná kulová DN80 mm</t>
  </si>
  <si>
    <t>891261221</t>
  </si>
  <si>
    <t>Montáž vodovodních šoupátek s ručním kolečkem v šachtách DN 100</t>
  </si>
  <si>
    <t>422211171</t>
  </si>
  <si>
    <t>šoupátko pro odpadní vodu DN 100 mm PN 16</t>
  </si>
  <si>
    <t>422101020</t>
  </si>
  <si>
    <t>kolo ruční pro DN EURO 20 100-150, D = 300 mm</t>
  </si>
  <si>
    <t>892241112</t>
  </si>
  <si>
    <t>Tlaková zkouška kanalizačního potrubí do 80</t>
  </si>
  <si>
    <t>892273112</t>
  </si>
  <si>
    <t>Proplach kanalizačního potrubí DN od 80 do 125</t>
  </si>
  <si>
    <t>892372112</t>
  </si>
  <si>
    <t>Zabezpečení konců kanalizačního potrubí DN do 300 při tlakových zkouškách</t>
  </si>
  <si>
    <t>899501211</t>
  </si>
  <si>
    <t>Stupadla do šachet litinová vidlicová nebo z betonářské oceli osazovaná do vynechaných otvorů</t>
  </si>
  <si>
    <t>899502211</t>
  </si>
  <si>
    <t>Stupadla do šachet litinová kapsová osazovaná do vynechaných otvorů</t>
  </si>
  <si>
    <t>953171024</t>
  </si>
  <si>
    <t>Osazování poklopů litinových nebo ocelových hmotnosti přes 150 kg</t>
  </si>
  <si>
    <t>552434401</t>
  </si>
  <si>
    <t>poklop na vstupní šachtu litinový 600 x 600mm D 400 vodotěsný, uzamykatelný</t>
  </si>
  <si>
    <t>PSV</t>
  </si>
  <si>
    <t>Práce a dodávky PSV</t>
  </si>
  <si>
    <t>711</t>
  </si>
  <si>
    <t>Izolace proti vodě, vlhkosti a plynům</t>
  </si>
  <si>
    <t>711511101</t>
  </si>
  <si>
    <t>Provedení hydroizolace potrubí za studena penetračním nátěrem</t>
  </si>
  <si>
    <t>111631500</t>
  </si>
  <si>
    <t>lak asfaltový PENETRAL ALP- 9 kg</t>
  </si>
  <si>
    <t>711521131</t>
  </si>
  <si>
    <t>Provedení hydroizolace potrubí za horka asfaltovým nátěrem</t>
  </si>
  <si>
    <t>111613320</t>
  </si>
  <si>
    <t>asfalt stavebně-izolační, PARABIT AZIT 105 bubny</t>
  </si>
  <si>
    <t>711541164</t>
  </si>
  <si>
    <t>Provedení hydroizolace potrubí přitavením pásu NAIP</t>
  </si>
  <si>
    <t>628111500</t>
  </si>
  <si>
    <t>pás asfaltovaný A400 H</t>
  </si>
  <si>
    <t>628321340</t>
  </si>
  <si>
    <t>pás těžký asfaltovaný BITAGIT 40 MINERÁL (V60S40)</t>
  </si>
  <si>
    <t>21-M</t>
  </si>
  <si>
    <t>Elektromontáže</t>
  </si>
  <si>
    <t>210021063</t>
  </si>
  <si>
    <t>Osazení výstražné fólie z PVC</t>
  </si>
  <si>
    <t>272443844</t>
  </si>
  <si>
    <t>fólie signální perforovaná hnědá š. 25cm</t>
  </si>
  <si>
    <t>210800526</t>
  </si>
  <si>
    <t>Montáž měděných vodičů CY, HO5V, HO7V, NYY, YY 4 mm2 uložených volně</t>
  </si>
  <si>
    <t>341410250</t>
  </si>
  <si>
    <t>vodič silový s Cu jádrem CY pocínovaný 4 mm2</t>
  </si>
  <si>
    <t>230180041</t>
  </si>
  <si>
    <t>Montáž potrubí plastická hmota trouby PE, PP D 160 mm, tl 14,7 mm</t>
  </si>
  <si>
    <t>101</t>
  </si>
  <si>
    <t>286136890</t>
  </si>
  <si>
    <t xml:space="preserve">potrubí kanalizační tlakové PE100 SDR 11  160 x 14,6 mm</t>
  </si>
  <si>
    <t>202</t>
  </si>
  <si>
    <t>230200117</t>
  </si>
  <si>
    <t>Nasunutí potrubní sekce do ocelové chráničky DN 80</t>
  </si>
  <si>
    <t>204</t>
  </si>
  <si>
    <t>103</t>
  </si>
  <si>
    <t>286116921</t>
  </si>
  <si>
    <t>těsnící manžeta na chráničku DN 80 x 150mm</t>
  </si>
  <si>
    <t>206</t>
  </si>
  <si>
    <t>286116881</t>
  </si>
  <si>
    <t xml:space="preserve">distanční objímky RACI na potrubí DN 80 x 150mm  po 1,5m</t>
  </si>
  <si>
    <t>208</t>
  </si>
  <si>
    <t>105</t>
  </si>
  <si>
    <t>210</t>
  </si>
  <si>
    <t>výkop</t>
  </si>
  <si>
    <t>1185,271</t>
  </si>
  <si>
    <t>03 - SO 04 - Kanalizační přípojky</t>
  </si>
  <si>
    <t>119001412</t>
  </si>
  <si>
    <t>Dočasné zajištění potrubí betonového, ŽB nebo kameninového DN do 500</t>
  </si>
  <si>
    <t xml:space="preserve">1185,271  "celkový výkop</t>
  </si>
  <si>
    <t>597106610</t>
  </si>
  <si>
    <t>trouba kameninová bezhrdlová Crea-Dig DN150mm L1,00m</t>
  </si>
  <si>
    <t>414,845*6 'Přepočtené koeficientem množství</t>
  </si>
  <si>
    <t>456,03*1,6 'Přepočtené koeficientem množství</t>
  </si>
  <si>
    <t>175101109</t>
  </si>
  <si>
    <t>Příplatek k obsypu potrubí sypaninou uloženou do 3 m od kraje výkopu za prohození sypaniny</t>
  </si>
  <si>
    <t>181301101</t>
  </si>
  <si>
    <t>Rozprostření ornice tl vrstvy do 100 mm pl do 500 m2 v rovině nebo ve svahu do 1:5</t>
  </si>
  <si>
    <t>448939632</t>
  </si>
  <si>
    <t>831312121</t>
  </si>
  <si>
    <t>Montáž potrubí z trub kameninových hrdlových s integrovaným těsněním výkop sklon do 20 % DN 150</t>
  </si>
  <si>
    <t>597106750</t>
  </si>
  <si>
    <t>trouba kameninová glazovaná DN150mm L1,50m spojovací systém F</t>
  </si>
  <si>
    <t>837312221</t>
  </si>
  <si>
    <t>Montáž kameninových tvarovek jednoosých s integrovaným těsněním otevřený výkop DN 150</t>
  </si>
  <si>
    <t>597109840</t>
  </si>
  <si>
    <t>koleno kameninové glazované DN150mm 45° spojovací systém F</t>
  </si>
  <si>
    <t>892351112</t>
  </si>
  <si>
    <t>Zkouška těsnosti kanalizačního potrubí DN 150 nebo 200</t>
  </si>
  <si>
    <t>892351113</t>
  </si>
  <si>
    <t>Utěsnění přípojek do DN 200 při zkoušce kanalizace</t>
  </si>
  <si>
    <t>sada</t>
  </si>
  <si>
    <t>99,511</t>
  </si>
  <si>
    <t>04 - SO 05.1 - Čerpací stanice odpadních vod ČS1</t>
  </si>
  <si>
    <t xml:space="preserve">    2 - Zakládání</t>
  </si>
  <si>
    <t xml:space="preserve">      99 - Přesun hmot</t>
  </si>
  <si>
    <t xml:space="preserve">    767 - Konstrukce zámečnické</t>
  </si>
  <si>
    <t xml:space="preserve">    35-M - Montáž čerpadel, kompr.a vodoh.zař.</t>
  </si>
  <si>
    <t>131101201</t>
  </si>
  <si>
    <t>Hloubení jam zapažených v hornině tř. 1 a 2 objemu do 100 m3</t>
  </si>
  <si>
    <t>131201201</t>
  </si>
  <si>
    <t>Hloubení jam zapažených v hornině tř. 3 objemu do 100 m3</t>
  </si>
  <si>
    <t xml:space="preserve">99,511  "výkopek</t>
  </si>
  <si>
    <t>131301201</t>
  </si>
  <si>
    <t>Hloubení jam zapažených v hornině tř. 4 objemu do 100 m3</t>
  </si>
  <si>
    <t>131401201</t>
  </si>
  <si>
    <t>Hloubení jam zapažených v hornině tř. 5 objemu do 100 m3</t>
  </si>
  <si>
    <t>131501201</t>
  </si>
  <si>
    <t>Hloubení jam zapažených v hornině tř. 6 objemu do 100 m3</t>
  </si>
  <si>
    <t>151101202</t>
  </si>
  <si>
    <t>Zřízení příložného pažení stěn výkopu hl do 8 m</t>
  </si>
  <si>
    <t>151101212</t>
  </si>
  <si>
    <t>Odstranění příložného pažení stěn hl do 8 m</t>
  </si>
  <si>
    <t>161101103</t>
  </si>
  <si>
    <t>Svislé přemístění výkopku z horniny tř. 1 až 4 hl výkopu do 6 m</t>
  </si>
  <si>
    <t>161101153</t>
  </si>
  <si>
    <t>Svislé přemístění výkopku z horniny tř. 5 až 7 hl výkopu do 6 m</t>
  </si>
  <si>
    <t>34,829*6 'Přepočtené koeficientem množství</t>
  </si>
  <si>
    <t>167101151</t>
  </si>
  <si>
    <t>Nakládání výkopku z hornin tř. 5 až 7 do 100 m3</t>
  </si>
  <si>
    <t>Zakládání</t>
  </si>
  <si>
    <t>271532212</t>
  </si>
  <si>
    <t>Násyp pod základové konstrukce se zhutněním z hrubého kameniva frakce 16 až 32 mm</t>
  </si>
  <si>
    <t>271532213</t>
  </si>
  <si>
    <t>Násyp pod základové konstrukce se zhutněním z hrubého kameniva frakce 8 až 16 mm</t>
  </si>
  <si>
    <t>380316233</t>
  </si>
  <si>
    <t>Kompletní konstrukce ČOV, nádrží nebo vodojemů z betonu tř. C 25/30 FC2 tl nad 300 mm</t>
  </si>
  <si>
    <t>380356251</t>
  </si>
  <si>
    <t>Bednění kompletních konstrukcí ČOV, nádrží nebo vodojemů neomítaných ploch zaoblených zřízení</t>
  </si>
  <si>
    <t>380356252</t>
  </si>
  <si>
    <t>Bednění kompletních konstrukcí ČOV, nádrží nebo vodojemů neomítaných ploch zaoblených odstranění</t>
  </si>
  <si>
    <t>552431130</t>
  </si>
  <si>
    <t xml:space="preserve">poklop nerezový s odvětrávací hlavicí  800x800 mm, pochozí</t>
  </si>
  <si>
    <t>998142251</t>
  </si>
  <si>
    <t>Přesun hmot pro nádrže, jímky, zásobníky a jámy betonové monolitické v do 25 m</t>
  </si>
  <si>
    <t>767</t>
  </si>
  <si>
    <t>Konstrukce zámečnické</t>
  </si>
  <si>
    <t>767833100</t>
  </si>
  <si>
    <t>Montáž žebříků do zdi</t>
  </si>
  <si>
    <t>611R61151</t>
  </si>
  <si>
    <t>Žebřík nerezový s protiskluzovou úpravou š. 400mm</t>
  </si>
  <si>
    <t>210010020</t>
  </si>
  <si>
    <t>Elektročást ČS - montáž</t>
  </si>
  <si>
    <t>kpl</t>
  </si>
  <si>
    <t>341095181</t>
  </si>
  <si>
    <t>Elektročást ČS - materiál</t>
  </si>
  <si>
    <t>35-M</t>
  </si>
  <si>
    <t>Montáž čerpadel, kompr.a vodoh.zař.</t>
  </si>
  <si>
    <t>350120014</t>
  </si>
  <si>
    <t>MS 940/2000 DN 80 ND - vystrojení včetně plastové šachty (pochůzné provedení)</t>
  </si>
  <si>
    <t>94,863</t>
  </si>
  <si>
    <t>05 - SO 05.2 - Čerpací stanice odpadních vod ČS2</t>
  </si>
  <si>
    <t xml:space="preserve">94,863  "celkový výkop</t>
  </si>
  <si>
    <t>33,202*6 'Přepočtené koeficientem množství</t>
  </si>
  <si>
    <t>326214111</t>
  </si>
  <si>
    <t>Zdivo z lomového kamene do drátěných košů gabionů s urovnáním hran</t>
  </si>
  <si>
    <t>350120013</t>
  </si>
  <si>
    <t>MS 740/2000 DN 80 ND - vystrojení včetně plastové šachty (pochůzné provedení)</t>
  </si>
  <si>
    <t>98,441</t>
  </si>
  <si>
    <t>06 - SO 05.3 - Čerpací stanice odpadních vod ČS3</t>
  </si>
  <si>
    <t xml:space="preserve">98,441  "celkový výkopek</t>
  </si>
  <si>
    <t>271572211</t>
  </si>
  <si>
    <t>Násyp pod základové konstrukce se zhutněním z netříděného štěrkopísku</t>
  </si>
  <si>
    <t>273313711</t>
  </si>
  <si>
    <t>Základové desky z betonu tř. C 20/25</t>
  </si>
  <si>
    <t>273351215</t>
  </si>
  <si>
    <t>Zřízení bednění stěn základových desek</t>
  </si>
  <si>
    <t>273351216</t>
  </si>
  <si>
    <t>Odstranění bednění stěn základových desek</t>
  </si>
  <si>
    <t>273362021</t>
  </si>
  <si>
    <t>Výztuž základových desek svařovanými sítěmi Kari</t>
  </si>
  <si>
    <t>342122141</t>
  </si>
  <si>
    <t>Montáž dílců prefabrikované jímky hmotnosti do 3 t</t>
  </si>
  <si>
    <t>593114551</t>
  </si>
  <si>
    <t>šachtové víko DN 2500, tl. 300mm (otvory 2 x 600/600mm, 1x 600/900mm)</t>
  </si>
  <si>
    <t>593114577</t>
  </si>
  <si>
    <t>nástavce jímky N 2500/800mm</t>
  </si>
  <si>
    <t>592243455</t>
  </si>
  <si>
    <t xml:space="preserve">těsnění pryžové  DN 2500</t>
  </si>
  <si>
    <t>342122145</t>
  </si>
  <si>
    <t>Montáž dílců prefabrikované jímky hmotnosti do 15 t</t>
  </si>
  <si>
    <t>593114554</t>
  </si>
  <si>
    <t xml:space="preserve">jímka  PU 2500/2900mm</t>
  </si>
  <si>
    <t>380311532</t>
  </si>
  <si>
    <t>Kompletní konstrukce ČOV, nádrží, vodojemů nebo kanálů z betonu prostého tř. C 12/15 tl 300 mm</t>
  </si>
  <si>
    <t>631311134</t>
  </si>
  <si>
    <t>Mazanina tl do 240 mm z betonu prostého tř. C 16/20</t>
  </si>
  <si>
    <t>953171022</t>
  </si>
  <si>
    <t>Osazování poklopů litinových nebo ocelových hmotnosti do 100 kg - nádrže</t>
  </si>
  <si>
    <t>552431111</t>
  </si>
  <si>
    <t>poklop litinový s rámem 600 x 600 mm, vodotěsný, uzamykatelný, pojízdný</t>
  </si>
  <si>
    <t>953171023</t>
  </si>
  <si>
    <t>Osazování poklopů litinových nebo ocelových hmotnosti do 150 kg - nádrže</t>
  </si>
  <si>
    <t>552431120</t>
  </si>
  <si>
    <t>poklop litinový s rámem 600x900 mm, vodotěsný, uzamykatelný, pojízdný</t>
  </si>
  <si>
    <t>998144471</t>
  </si>
  <si>
    <t>Přesun hmot pro montované betonové nádrže, jímky a zásobníky v do 25 m</t>
  </si>
  <si>
    <t>711521132</t>
  </si>
  <si>
    <t>Provedení hydroizolace potrubí, nádrží, stok, šachet nátěrem dvojnásobným</t>
  </si>
  <si>
    <t>111631802</t>
  </si>
  <si>
    <t>hydroizolační nátěr na beton např. Vandex, Navom</t>
  </si>
  <si>
    <t>767161111</t>
  </si>
  <si>
    <t>Zábradlí vnější ocelové výšky 1100mm</t>
  </si>
  <si>
    <t>350120012</t>
  </si>
  <si>
    <t>Vystrojení ČS dle projektové dokumentace</t>
  </si>
  <si>
    <t>07 - SO 06 - Přípojky NN</t>
  </si>
  <si>
    <t xml:space="preserve">    46-M - Zemní práce při extr.mont.pracích</t>
  </si>
  <si>
    <t>210010010</t>
  </si>
  <si>
    <t>NN přípojka k čerpací stanici - montáž</t>
  </si>
  <si>
    <t>341095171</t>
  </si>
  <si>
    <t>NN přípojka k čerpací stanici - materiál</t>
  </si>
  <si>
    <t>46-M</t>
  </si>
  <si>
    <t>Zemní práce při extr.mont.pracích</t>
  </si>
  <si>
    <t>460200008</t>
  </si>
  <si>
    <t>NN přípojka k čerpací stanici - zemní práce</t>
  </si>
  <si>
    <t>105,74</t>
  </si>
  <si>
    <t>08 - SO 07 - Příjezdová komunikace a zpevněné plochy</t>
  </si>
  <si>
    <t>122102201</t>
  </si>
  <si>
    <t>Odkopávky a prokopávky nezapažené pro silnice objemu do 100 m3 v hornině tř. 1 a 2</t>
  </si>
  <si>
    <t>122202201</t>
  </si>
  <si>
    <t>Odkopávky a prokopávky nezapažené pro silnice objemu do 100 m3 v hornině tř. 3</t>
  </si>
  <si>
    <t xml:space="preserve">105,74  "celkový výkop</t>
  </si>
  <si>
    <t>v*0,25</t>
  </si>
  <si>
    <t>122302201</t>
  </si>
  <si>
    <t>Odkopávky a prokopávky nezapažené pro silnice objemu do 100 m3 v hornině tř. 4</t>
  </si>
  <si>
    <t>122402201</t>
  </si>
  <si>
    <t>Odkopávky a prokopávky nezapažené pro silnice objemu do 100 m3 v hornině tř. 5</t>
  </si>
  <si>
    <t>162701105</t>
  </si>
  <si>
    <t>Vodorovné přemístění do 10000 m výkopku z horniny tř. 1 až 4</t>
  </si>
  <si>
    <t>v*0,75</t>
  </si>
  <si>
    <t>162701109</t>
  </si>
  <si>
    <t>Příplatek k vodorovnému přemístění výkopku z horniny tř. 1 až 4 ZKD 1000 m přes 10000 m</t>
  </si>
  <si>
    <t>26,435*6 'Přepočtené koeficientem množství</t>
  </si>
  <si>
    <t>167101101</t>
  </si>
  <si>
    <t>Nakládání výkopku z hornin tř. 1 až 4 do 100 m3</t>
  </si>
  <si>
    <t>94,54*1,8 'Přepočtené koeficientem množství</t>
  </si>
  <si>
    <t>215901101</t>
  </si>
  <si>
    <t>Zhutnění podloží z hornin soudržných do 92% PS nebo nesoudržných sypkých I(d) do 0,8</t>
  </si>
  <si>
    <t>273313611</t>
  </si>
  <si>
    <t>Základové desky z betonu tř. C 16/20</t>
  </si>
  <si>
    <t>389121111</t>
  </si>
  <si>
    <t>Osazení dílců rámové konstrukce propustků a podchodů hmotnosti do 5 t</t>
  </si>
  <si>
    <t>593834401</t>
  </si>
  <si>
    <t>propust rámová IZE 444 1400x340x140 cm</t>
  </si>
  <si>
    <t>389121113</t>
  </si>
  <si>
    <t>Osazení dílců rámové konstrukce propustků a podchodů hmotnosti do 25 t</t>
  </si>
  <si>
    <t>593834411</t>
  </si>
  <si>
    <t>žb roznášecí deska 5,4*4m, tl. 200ml</t>
  </si>
  <si>
    <t>564721112R</t>
  </si>
  <si>
    <t>Podklad z kameniva drceného vel. 8-16 mm tl 100 mm</t>
  </si>
  <si>
    <t>564731111R</t>
  </si>
  <si>
    <t>Podklad z kameniva drceného vel. 16-32 mm tl 100 mm</t>
  </si>
  <si>
    <t>564751115R</t>
  </si>
  <si>
    <t>Podklad z kameniva drceného vel. 16-32 mm tl 200 mm</t>
  </si>
  <si>
    <t>564761111</t>
  </si>
  <si>
    <t>Podklad z kameniva hrubého drceného vel. 32-63 mm tl 200 mm</t>
  </si>
  <si>
    <t>577144221</t>
  </si>
  <si>
    <t>Asfaltový beton vrstva obrusná ACO 11 (ABS) tř. II tl 50 mm š přes 3 m z nemodifikovaného asfaltu</t>
  </si>
  <si>
    <t>577145121</t>
  </si>
  <si>
    <t>Asfaltový beton vrstva obrusná ACO 16 (ABH) tl 50 mm š přes 3 m z nemodifikovaného asfaltu</t>
  </si>
  <si>
    <t>596212210</t>
  </si>
  <si>
    <t>Kladení zámkové dlažby pozemních komunikací tl 80 mm skupiny A pl do 50 m2</t>
  </si>
  <si>
    <t>592450900</t>
  </si>
  <si>
    <t>dlažba zámková přírodní tl. 80mm</t>
  </si>
  <si>
    <t>596412312</t>
  </si>
  <si>
    <t>Kladení dlažby z vegetačních tvárnic pozemních komunikací tl 100 mm do 300 m2</t>
  </si>
  <si>
    <t>592452600</t>
  </si>
  <si>
    <t>dlažba zatravňovací BEST-VEGA 60x40x10 cm</t>
  </si>
  <si>
    <t>916231213</t>
  </si>
  <si>
    <t>Osazení chodníkového obrubníku betonového stojatého s boční opěrou do lože z betonu prostého</t>
  </si>
  <si>
    <t>592173050</t>
  </si>
  <si>
    <t>obrubník betonový zahradní přírodní šedá ABO 5-20 50x5x25 cm</t>
  </si>
  <si>
    <t>916991121</t>
  </si>
  <si>
    <t>Lože pod obrubníky, krajníky nebo obruby z dlažebních kostek z betonu prostého</t>
  </si>
  <si>
    <t>998225111</t>
  </si>
  <si>
    <t>Přesun hmot pro pozemní komunikace s krytem z kamene, monolitickým betonovým nebo živičným</t>
  </si>
  <si>
    <t>4,526</t>
  </si>
  <si>
    <t>09 - SO 08- Oplocení</t>
  </si>
  <si>
    <t>133101101</t>
  </si>
  <si>
    <t>Hloubení šachet v hornině tř. 2 objemu do 100 m3</t>
  </si>
  <si>
    <t>133201101</t>
  </si>
  <si>
    <t>Hloubení šachet v hornině tř. 3 objemu do 100 m3</t>
  </si>
  <si>
    <t xml:space="preserve">4,526  "celkový výkop</t>
  </si>
  <si>
    <t>133301101</t>
  </si>
  <si>
    <t>Hloubení šachet v hornině tř. 4 objemu do 100 m3</t>
  </si>
  <si>
    <t>133401101</t>
  </si>
  <si>
    <t>Hloubení šachet v hornině tř. 5</t>
  </si>
  <si>
    <t>1,132*6 'Přepočtené koeficientem množství</t>
  </si>
  <si>
    <t>274321311</t>
  </si>
  <si>
    <t>Základové pásy ze ŽB tř. C 16/20</t>
  </si>
  <si>
    <t>274351215</t>
  </si>
  <si>
    <t>Zřízení bednění stěn základových pásů</t>
  </si>
  <si>
    <t>274351216</t>
  </si>
  <si>
    <t>Odstranění bednění stěn základových pásů</t>
  </si>
  <si>
    <t>274362021</t>
  </si>
  <si>
    <t>Výztuž základových pásů svařovanými sítěmi Kari</t>
  </si>
  <si>
    <t>275313511</t>
  </si>
  <si>
    <t>Základové patky z betonu tř. C 12/15</t>
  </si>
  <si>
    <t>275351215</t>
  </si>
  <si>
    <t>Zřízení bednění stěn základových patek</t>
  </si>
  <si>
    <t>275351216</t>
  </si>
  <si>
    <t>Odstranění bednění stěn základových patek</t>
  </si>
  <si>
    <t>338121125</t>
  </si>
  <si>
    <t>Osazování sloupků a vzpěr ŽB plotových zabetonováním patky o objemu do 0,20 m3</t>
  </si>
  <si>
    <t>592311301</t>
  </si>
  <si>
    <t>vzpěra PLT 10/10/180 VZ</t>
  </si>
  <si>
    <t>338121127</t>
  </si>
  <si>
    <t>Osazování sloupků a vzpěr ŽB plotových zabetonováním patky o objemu do 0,30 m3</t>
  </si>
  <si>
    <t>592311201</t>
  </si>
  <si>
    <t>sloupek plotový řadový průběžný pro drátěné pletivo 10x10x240 cm</t>
  </si>
  <si>
    <t>592311202</t>
  </si>
  <si>
    <t>sloupek plotový řadový dvouvzpěrový pro drátěné pletivo</t>
  </si>
  <si>
    <t>592311203</t>
  </si>
  <si>
    <t>sloupek plotový řadový jednovzpěrový koncovýb pro drátěné pletivo</t>
  </si>
  <si>
    <t>338171122</t>
  </si>
  <si>
    <t>Osazování sloupků a vzpěr plotových ocelových v 2,8 m se zabetonováním</t>
  </si>
  <si>
    <t>141353681</t>
  </si>
  <si>
    <t>sloupek plotový dl. 2400/127/7</t>
  </si>
  <si>
    <t>348101120</t>
  </si>
  <si>
    <t>Osazení vrat a vrátek k oplocení na sloupky zděné nebo betonové plochy do 4 m2</t>
  </si>
  <si>
    <t>553446271</t>
  </si>
  <si>
    <t>vrátka ocelová z Jackl profilů 25/25mm, jednokřídlová otočná 1150/1750mm, žárově pozinkovány a natřeny barvou Epoxy</t>
  </si>
  <si>
    <t>348401120</t>
  </si>
  <si>
    <t>Osazení oplocení ze strojového pletiva s napínacími dráty výšky do 1,6 m do 15° sklonu svahu</t>
  </si>
  <si>
    <t>313275030</t>
  </si>
  <si>
    <t>pletivo FLUIDEX čtvercová oka 50 mm x 2,2 mm x 175 cm</t>
  </si>
  <si>
    <t>348401350</t>
  </si>
  <si>
    <t>Osazení napínacího drátu na oplocení do 15° sklonu svahu</t>
  </si>
  <si>
    <t>348401360</t>
  </si>
  <si>
    <t>Přiháčkování strojového pletiva k napínacímu drátu na oplocení ve sklonu svahu do 15°</t>
  </si>
  <si>
    <t>158411801</t>
  </si>
  <si>
    <t>drát předpínací normální PVC</t>
  </si>
  <si>
    <t>998232111</t>
  </si>
  <si>
    <t>Přesun hmot pro oplocení zděné z cihel nebo tvárnic v do 10 m</t>
  </si>
  <si>
    <t>10 - VRN</t>
  </si>
  <si>
    <t>Úherce</t>
  </si>
  <si>
    <t>VaK Mladá Boleslav, a.s.</t>
  </si>
  <si>
    <t>Vodohospodářské inženýrské služby,a.s.</t>
  </si>
  <si>
    <t>Ing. Josef Němeček</t>
  </si>
  <si>
    <t>D1 - Vedlejší rozpočtové náklady / viz Technické podmínky VaK MB /</t>
  </si>
  <si>
    <t>D1</t>
  </si>
  <si>
    <t>Vedlejší rozpočtové náklady / viz Technické podmínky VaK MB /</t>
  </si>
  <si>
    <t>VaK MB, a.s.-TP 1.1</t>
  </si>
  <si>
    <t>Zařízení staveniště, provozní vlivy</t>
  </si>
  <si>
    <t>soubor</t>
  </si>
  <si>
    <t>1034425540</t>
  </si>
  <si>
    <t>VaK MB, a.s.-TP 1.10</t>
  </si>
  <si>
    <t>Další doplňující průzkumy</t>
  </si>
  <si>
    <t>754356556</t>
  </si>
  <si>
    <t>VaK MB, a.s.-TP 1.11</t>
  </si>
  <si>
    <t>Pasportizace stávajících objektů – inventarizační prohlídky</t>
  </si>
  <si>
    <t>-1741080038</t>
  </si>
  <si>
    <t>VaK MB, a.s.-TP 1.12</t>
  </si>
  <si>
    <t>Vytyčení podzemních zařízení, rizika a zvláštní opatření</t>
  </si>
  <si>
    <t>-1680726974</t>
  </si>
  <si>
    <t>VaK MB, a.s.-TP 1.13</t>
  </si>
  <si>
    <t>Zaškolení pracovníků provozovatele/objednatele</t>
  </si>
  <si>
    <t>-1770644232</t>
  </si>
  <si>
    <t>VaK MB, a.s.-TP 1.14</t>
  </si>
  <si>
    <t>Vytyčení stavby, ochrana geodetických bodů před poškozením</t>
  </si>
  <si>
    <t>-867440742</t>
  </si>
  <si>
    <t>VaK MB, a.s.-TP 1.15</t>
  </si>
  <si>
    <t>Zajištění a osvětlení výkopů a překopů</t>
  </si>
  <si>
    <t>530771314</t>
  </si>
  <si>
    <t>VaK MB, a.s.-TP 1.16</t>
  </si>
  <si>
    <t>Havarijní plán</t>
  </si>
  <si>
    <t>439207206</t>
  </si>
  <si>
    <t>VaK MB, a.s.-TP 1.17</t>
  </si>
  <si>
    <t>Zvláštní požadavky na zhotovení</t>
  </si>
  <si>
    <t>-1038432979</t>
  </si>
  <si>
    <t>VaK MB, a.s.-TP 1.2</t>
  </si>
  <si>
    <t>Skládkovné</t>
  </si>
  <si>
    <t>-622640312</t>
  </si>
  <si>
    <t>VaK MB, a.s.-TP 1.3</t>
  </si>
  <si>
    <t>Fotodokumentace</t>
  </si>
  <si>
    <t>-1153543072</t>
  </si>
  <si>
    <t>VaK MB, a.s.-TP 1.5</t>
  </si>
  <si>
    <t>Realizační dokumentace stavby včetně projednání a kontroly na stavbě</t>
  </si>
  <si>
    <t>-28834778</t>
  </si>
  <si>
    <t>VaK MB, a.s.-TP 1.6</t>
  </si>
  <si>
    <t>Plán bezpečnosti a ochrany zdraví při práci (BOZP)</t>
  </si>
  <si>
    <t>1236142679</t>
  </si>
  <si>
    <t>VaK MB, a.s.-TP 1.8</t>
  </si>
  <si>
    <t>Doklady požadované k předání a převzetí díla</t>
  </si>
  <si>
    <t>1499118958</t>
  </si>
  <si>
    <t>VaK MB, a.s.-TP 1.9</t>
  </si>
  <si>
    <t>Dokumentace skutečného provedení stavby a dokumentace geodetického zaměření stavby</t>
  </si>
  <si>
    <t>2016195702</t>
  </si>
  <si>
    <t>VaK MB, a.s.</t>
  </si>
  <si>
    <t>Náhrady ušlé produkce uživatelům pozemků dotčených stavbou</t>
  </si>
  <si>
    <t>441000763</t>
  </si>
  <si>
    <t>VaK MB, a.s. TP 2.1</t>
  </si>
  <si>
    <t>Individuální a garanční zkoušky, revize, hutnící zkoušky</t>
  </si>
  <si>
    <t>-516154430</t>
  </si>
  <si>
    <t>Vak MB, a.s. D1</t>
  </si>
  <si>
    <t>DIO vypracování - projednání s úřady pro uzavírky místních a KSÚS komunikací, včetně projednání objízdné trasy pro úplnou uzavírku silnice III.tř.</t>
  </si>
  <si>
    <t>-498646644</t>
  </si>
  <si>
    <t>Vak MB, a.s. D2</t>
  </si>
  <si>
    <t>DIO - zajištění na místních komunikacích</t>
  </si>
  <si>
    <t>-978590306</t>
  </si>
  <si>
    <t>VaK MB, a.s. D3</t>
  </si>
  <si>
    <t>DIO - zajištění na komunikaci KSÚS, vč. označení odjízdných tras</t>
  </si>
  <si>
    <t>-980323120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</si>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</sst>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51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</row>
    <row r="35" s="1" customFormat="1" ht="25.92" customHeight="1"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</row>
    <row r="42" s="1" customFormat="1" ht="24.96" customHeight="1">
      <c r="B42" s="37"/>
      <c r="C42" s="22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3" customFormat="1" ht="12" customHeight="1">
      <c r="B44" s="61"/>
      <c r="C44" s="31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19-03-5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</row>
    <row r="45" s="4" customFormat="1" ht="36.96" customHeight="1"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Dostavba kanalizace v místní části Malá Bělá, uznatelné náklady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Malá Bělá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70" t="str">
        <f>IF(AN8= "","",AN8)</f>
        <v>16. 3. 2019</v>
      </c>
      <c r="AN47" s="70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5.15" customHeight="1"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Bakov nad Jizerou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71" t="str">
        <f>IF(E17="","",E17)</f>
        <v>VIS,a.s.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</row>
    <row r="50" s="1" customFormat="1" ht="15.15" customHeight="1"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</row>
    <row r="52" s="1" customFormat="1" ht="29.28" customHeight="1"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</row>
    <row r="54" s="5" customFormat="1" ht="32.4" customHeight="1"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ROUND(SUM(AG55:AG64),2)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ROUND(SUM(AS55:AS64),2)</f>
        <v>0</v>
      </c>
      <c r="AT54" s="104">
        <f>ROUND(SUM(AV54:AW54),2)</f>
        <v>0</v>
      </c>
      <c r="AU54" s="105">
        <f>ROUND(SUM(AU55:AU64),5)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ROUND(SUM(AZ55:AZ64),2)</f>
        <v>0</v>
      </c>
      <c r="BA54" s="104">
        <f>ROUND(SUM(BA55:BA64),2)</f>
        <v>0</v>
      </c>
      <c r="BB54" s="104">
        <f>ROUND(SUM(BB55:BB64),2)</f>
        <v>0</v>
      </c>
      <c r="BC54" s="104">
        <f>ROUND(SUM(BC55:BC64),2)</f>
        <v>0</v>
      </c>
      <c r="BD54" s="106">
        <f>ROUND(SUM(BD55:BD64),2)</f>
        <v>0</v>
      </c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6" customFormat="1" ht="16.5" customHeight="1">
      <c r="A55" s="109" t="s">
        <v>76</v>
      </c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SO 01 - Gravitační k...'!J30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79</v>
      </c>
      <c r="AR55" s="116"/>
      <c r="AS55" s="117">
        <v>0</v>
      </c>
      <c r="AT55" s="118">
        <f>ROUND(SUM(AV55:AW55),2)</f>
        <v>0</v>
      </c>
      <c r="AU55" s="119">
        <f>'01 - SO 01 - Gravitační k...'!P90</f>
        <v>0</v>
      </c>
      <c r="AV55" s="118">
        <f>'01 - SO 01 - Gravitační k...'!J33</f>
        <v>0</v>
      </c>
      <c r="AW55" s="118">
        <f>'01 - SO 01 - Gravitační k...'!J34</f>
        <v>0</v>
      </c>
      <c r="AX55" s="118">
        <f>'01 - SO 01 - Gravitační k...'!J35</f>
        <v>0</v>
      </c>
      <c r="AY55" s="118">
        <f>'01 - SO 01 - Gravitační k...'!J36</f>
        <v>0</v>
      </c>
      <c r="AZ55" s="118">
        <f>'01 - SO 01 - Gravitační k...'!F33</f>
        <v>0</v>
      </c>
      <c r="BA55" s="118">
        <f>'01 - SO 01 - Gravitační k...'!F34</f>
        <v>0</v>
      </c>
      <c r="BB55" s="118">
        <f>'01 - SO 01 - Gravitační k...'!F35</f>
        <v>0</v>
      </c>
      <c r="BC55" s="118">
        <f>'01 - SO 01 - Gravitační k...'!F36</f>
        <v>0</v>
      </c>
      <c r="BD55" s="120">
        <f>'01 - SO 01 - Gravitační k...'!F37</f>
        <v>0</v>
      </c>
      <c r="BT55" s="121" t="s">
        <v>80</v>
      </c>
      <c r="BV55" s="121" t="s">
        <v>74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6" customFormat="1" ht="16.5" customHeight="1">
      <c r="A56" s="109" t="s">
        <v>76</v>
      </c>
      <c r="B56" s="110"/>
      <c r="C56" s="111"/>
      <c r="D56" s="112" t="s">
        <v>83</v>
      </c>
      <c r="E56" s="112"/>
      <c r="F56" s="112"/>
      <c r="G56" s="112"/>
      <c r="H56" s="112"/>
      <c r="I56" s="113"/>
      <c r="J56" s="112" t="s">
        <v>84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'02 - SO 02 - Tlaková kana...'!J30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79</v>
      </c>
      <c r="AR56" s="116"/>
      <c r="AS56" s="117">
        <v>0</v>
      </c>
      <c r="AT56" s="118">
        <f>ROUND(SUM(AV56:AW56),2)</f>
        <v>0</v>
      </c>
      <c r="AU56" s="119">
        <f>'02 - SO 02 - Tlaková kana...'!P95</f>
        <v>0</v>
      </c>
      <c r="AV56" s="118">
        <f>'02 - SO 02 - Tlaková kana...'!J33</f>
        <v>0</v>
      </c>
      <c r="AW56" s="118">
        <f>'02 - SO 02 - Tlaková kana...'!J34</f>
        <v>0</v>
      </c>
      <c r="AX56" s="118">
        <f>'02 - SO 02 - Tlaková kana...'!J35</f>
        <v>0</v>
      </c>
      <c r="AY56" s="118">
        <f>'02 - SO 02 - Tlaková kana...'!J36</f>
        <v>0</v>
      </c>
      <c r="AZ56" s="118">
        <f>'02 - SO 02 - Tlaková kana...'!F33</f>
        <v>0</v>
      </c>
      <c r="BA56" s="118">
        <f>'02 - SO 02 - Tlaková kana...'!F34</f>
        <v>0</v>
      </c>
      <c r="BB56" s="118">
        <f>'02 - SO 02 - Tlaková kana...'!F35</f>
        <v>0</v>
      </c>
      <c r="BC56" s="118">
        <f>'02 - SO 02 - Tlaková kana...'!F36</f>
        <v>0</v>
      </c>
      <c r="BD56" s="120">
        <f>'02 - SO 02 - Tlaková kana...'!F37</f>
        <v>0</v>
      </c>
      <c r="BT56" s="121" t="s">
        <v>80</v>
      </c>
      <c r="BV56" s="121" t="s">
        <v>74</v>
      </c>
      <c r="BW56" s="121" t="s">
        <v>85</v>
      </c>
      <c r="BX56" s="121" t="s">
        <v>5</v>
      </c>
      <c r="CL56" s="121" t="s">
        <v>19</v>
      </c>
      <c r="CM56" s="121" t="s">
        <v>82</v>
      </c>
    </row>
    <row r="57" s="6" customFormat="1" ht="16.5" customHeight="1">
      <c r="A57" s="109" t="s">
        <v>76</v>
      </c>
      <c r="B57" s="110"/>
      <c r="C57" s="111"/>
      <c r="D57" s="112" t="s">
        <v>86</v>
      </c>
      <c r="E57" s="112"/>
      <c r="F57" s="112"/>
      <c r="G57" s="112"/>
      <c r="H57" s="112"/>
      <c r="I57" s="113"/>
      <c r="J57" s="112" t="s">
        <v>87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'03 - SO 04 - Kanalizační 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79</v>
      </c>
      <c r="AR57" s="116"/>
      <c r="AS57" s="117">
        <v>0</v>
      </c>
      <c r="AT57" s="118">
        <f>ROUND(SUM(AV57:AW57),2)</f>
        <v>0</v>
      </c>
      <c r="AU57" s="119">
        <f>'03 - SO 04 - Kanalizační ...'!P88</f>
        <v>0</v>
      </c>
      <c r="AV57" s="118">
        <f>'03 - SO 04 - Kanalizační ...'!J33</f>
        <v>0</v>
      </c>
      <c r="AW57" s="118">
        <f>'03 - SO 04 - Kanalizační ...'!J34</f>
        <v>0</v>
      </c>
      <c r="AX57" s="118">
        <f>'03 - SO 04 - Kanalizační ...'!J35</f>
        <v>0</v>
      </c>
      <c r="AY57" s="118">
        <f>'03 - SO 04 - Kanalizační ...'!J36</f>
        <v>0</v>
      </c>
      <c r="AZ57" s="118">
        <f>'03 - SO 04 - Kanalizační ...'!F33</f>
        <v>0</v>
      </c>
      <c r="BA57" s="118">
        <f>'03 - SO 04 - Kanalizační ...'!F34</f>
        <v>0</v>
      </c>
      <c r="BB57" s="118">
        <f>'03 - SO 04 - Kanalizační ...'!F35</f>
        <v>0</v>
      </c>
      <c r="BC57" s="118">
        <f>'03 - SO 04 - Kanalizační ...'!F36</f>
        <v>0</v>
      </c>
      <c r="BD57" s="120">
        <f>'03 - SO 04 - Kanalizační ...'!F37</f>
        <v>0</v>
      </c>
      <c r="BT57" s="121" t="s">
        <v>80</v>
      </c>
      <c r="BV57" s="121" t="s">
        <v>74</v>
      </c>
      <c r="BW57" s="121" t="s">
        <v>88</v>
      </c>
      <c r="BX57" s="121" t="s">
        <v>5</v>
      </c>
      <c r="CL57" s="121" t="s">
        <v>19</v>
      </c>
      <c r="CM57" s="121" t="s">
        <v>82</v>
      </c>
    </row>
    <row r="58" s="6" customFormat="1" ht="27" customHeight="1">
      <c r="A58" s="109" t="s">
        <v>76</v>
      </c>
      <c r="B58" s="110"/>
      <c r="C58" s="111"/>
      <c r="D58" s="112" t="s">
        <v>89</v>
      </c>
      <c r="E58" s="112"/>
      <c r="F58" s="112"/>
      <c r="G58" s="112"/>
      <c r="H58" s="112"/>
      <c r="I58" s="113"/>
      <c r="J58" s="112" t="s">
        <v>90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'04 - SO 05.1 - Čerpací st...'!J30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79</v>
      </c>
      <c r="AR58" s="116"/>
      <c r="AS58" s="117">
        <v>0</v>
      </c>
      <c r="AT58" s="118">
        <f>ROUND(SUM(AV58:AW58),2)</f>
        <v>0</v>
      </c>
      <c r="AU58" s="119">
        <f>'04 - SO 05.1 - Čerpací st...'!P90</f>
        <v>0</v>
      </c>
      <c r="AV58" s="118">
        <f>'04 - SO 05.1 - Čerpací st...'!J33</f>
        <v>0</v>
      </c>
      <c r="AW58" s="118">
        <f>'04 - SO 05.1 - Čerpací st...'!J34</f>
        <v>0</v>
      </c>
      <c r="AX58" s="118">
        <f>'04 - SO 05.1 - Čerpací st...'!J35</f>
        <v>0</v>
      </c>
      <c r="AY58" s="118">
        <f>'04 - SO 05.1 - Čerpací st...'!J36</f>
        <v>0</v>
      </c>
      <c r="AZ58" s="118">
        <f>'04 - SO 05.1 - Čerpací st...'!F33</f>
        <v>0</v>
      </c>
      <c r="BA58" s="118">
        <f>'04 - SO 05.1 - Čerpací st...'!F34</f>
        <v>0</v>
      </c>
      <c r="BB58" s="118">
        <f>'04 - SO 05.1 - Čerpací st...'!F35</f>
        <v>0</v>
      </c>
      <c r="BC58" s="118">
        <f>'04 - SO 05.1 - Čerpací st...'!F36</f>
        <v>0</v>
      </c>
      <c r="BD58" s="120">
        <f>'04 - SO 05.1 - Čerpací st...'!F37</f>
        <v>0</v>
      </c>
      <c r="BT58" s="121" t="s">
        <v>80</v>
      </c>
      <c r="BV58" s="121" t="s">
        <v>74</v>
      </c>
      <c r="BW58" s="121" t="s">
        <v>91</v>
      </c>
      <c r="BX58" s="121" t="s">
        <v>5</v>
      </c>
      <c r="CL58" s="121" t="s">
        <v>19</v>
      </c>
      <c r="CM58" s="121" t="s">
        <v>82</v>
      </c>
    </row>
    <row r="59" s="6" customFormat="1" ht="27" customHeight="1">
      <c r="A59" s="109" t="s">
        <v>76</v>
      </c>
      <c r="B59" s="110"/>
      <c r="C59" s="111"/>
      <c r="D59" s="112" t="s">
        <v>92</v>
      </c>
      <c r="E59" s="112"/>
      <c r="F59" s="112"/>
      <c r="G59" s="112"/>
      <c r="H59" s="112"/>
      <c r="I59" s="113"/>
      <c r="J59" s="112" t="s">
        <v>93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4">
        <f>'05 - SO 05.2 - Čerpací st...'!J30</f>
        <v>0</v>
      </c>
      <c r="AH59" s="113"/>
      <c r="AI59" s="113"/>
      <c r="AJ59" s="113"/>
      <c r="AK59" s="113"/>
      <c r="AL59" s="113"/>
      <c r="AM59" s="113"/>
      <c r="AN59" s="114">
        <f>SUM(AG59,AT59)</f>
        <v>0</v>
      </c>
      <c r="AO59" s="113"/>
      <c r="AP59" s="113"/>
      <c r="AQ59" s="115" t="s">
        <v>79</v>
      </c>
      <c r="AR59" s="116"/>
      <c r="AS59" s="117">
        <v>0</v>
      </c>
      <c r="AT59" s="118">
        <f>ROUND(SUM(AV59:AW59),2)</f>
        <v>0</v>
      </c>
      <c r="AU59" s="119">
        <f>'05 - SO 05.2 - Čerpací st...'!P90</f>
        <v>0</v>
      </c>
      <c r="AV59" s="118">
        <f>'05 - SO 05.2 - Čerpací st...'!J33</f>
        <v>0</v>
      </c>
      <c r="AW59" s="118">
        <f>'05 - SO 05.2 - Čerpací st...'!J34</f>
        <v>0</v>
      </c>
      <c r="AX59" s="118">
        <f>'05 - SO 05.2 - Čerpací st...'!J35</f>
        <v>0</v>
      </c>
      <c r="AY59" s="118">
        <f>'05 - SO 05.2 - Čerpací st...'!J36</f>
        <v>0</v>
      </c>
      <c r="AZ59" s="118">
        <f>'05 - SO 05.2 - Čerpací st...'!F33</f>
        <v>0</v>
      </c>
      <c r="BA59" s="118">
        <f>'05 - SO 05.2 - Čerpací st...'!F34</f>
        <v>0</v>
      </c>
      <c r="BB59" s="118">
        <f>'05 - SO 05.2 - Čerpací st...'!F35</f>
        <v>0</v>
      </c>
      <c r="BC59" s="118">
        <f>'05 - SO 05.2 - Čerpací st...'!F36</f>
        <v>0</v>
      </c>
      <c r="BD59" s="120">
        <f>'05 - SO 05.2 - Čerpací st...'!F37</f>
        <v>0</v>
      </c>
      <c r="BT59" s="121" t="s">
        <v>80</v>
      </c>
      <c r="BV59" s="121" t="s">
        <v>74</v>
      </c>
      <c r="BW59" s="121" t="s">
        <v>94</v>
      </c>
      <c r="BX59" s="121" t="s">
        <v>5</v>
      </c>
      <c r="CL59" s="121" t="s">
        <v>19</v>
      </c>
      <c r="CM59" s="121" t="s">
        <v>82</v>
      </c>
    </row>
    <row r="60" s="6" customFormat="1" ht="27" customHeight="1">
      <c r="A60" s="109" t="s">
        <v>76</v>
      </c>
      <c r="B60" s="110"/>
      <c r="C60" s="111"/>
      <c r="D60" s="112" t="s">
        <v>95</v>
      </c>
      <c r="E60" s="112"/>
      <c r="F60" s="112"/>
      <c r="G60" s="112"/>
      <c r="H60" s="112"/>
      <c r="I60" s="113"/>
      <c r="J60" s="112" t="s">
        <v>96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4">
        <f>'06 - SO 05.3 - Čerpací st...'!J30</f>
        <v>0</v>
      </c>
      <c r="AH60" s="113"/>
      <c r="AI60" s="113"/>
      <c r="AJ60" s="113"/>
      <c r="AK60" s="113"/>
      <c r="AL60" s="113"/>
      <c r="AM60" s="113"/>
      <c r="AN60" s="114">
        <f>SUM(AG60,AT60)</f>
        <v>0</v>
      </c>
      <c r="AO60" s="113"/>
      <c r="AP60" s="113"/>
      <c r="AQ60" s="115" t="s">
        <v>79</v>
      </c>
      <c r="AR60" s="116"/>
      <c r="AS60" s="117">
        <v>0</v>
      </c>
      <c r="AT60" s="118">
        <f>ROUND(SUM(AV60:AW60),2)</f>
        <v>0</v>
      </c>
      <c r="AU60" s="119">
        <f>'06 - SO 05.3 - Čerpací st...'!P92</f>
        <v>0</v>
      </c>
      <c r="AV60" s="118">
        <f>'06 - SO 05.3 - Čerpací st...'!J33</f>
        <v>0</v>
      </c>
      <c r="AW60" s="118">
        <f>'06 - SO 05.3 - Čerpací st...'!J34</f>
        <v>0</v>
      </c>
      <c r="AX60" s="118">
        <f>'06 - SO 05.3 - Čerpací st...'!J35</f>
        <v>0</v>
      </c>
      <c r="AY60" s="118">
        <f>'06 - SO 05.3 - Čerpací st...'!J36</f>
        <v>0</v>
      </c>
      <c r="AZ60" s="118">
        <f>'06 - SO 05.3 - Čerpací st...'!F33</f>
        <v>0</v>
      </c>
      <c r="BA60" s="118">
        <f>'06 - SO 05.3 - Čerpací st...'!F34</f>
        <v>0</v>
      </c>
      <c r="BB60" s="118">
        <f>'06 - SO 05.3 - Čerpací st...'!F35</f>
        <v>0</v>
      </c>
      <c r="BC60" s="118">
        <f>'06 - SO 05.3 - Čerpací st...'!F36</f>
        <v>0</v>
      </c>
      <c r="BD60" s="120">
        <f>'06 - SO 05.3 - Čerpací st...'!F37</f>
        <v>0</v>
      </c>
      <c r="BT60" s="121" t="s">
        <v>80</v>
      </c>
      <c r="BV60" s="121" t="s">
        <v>74</v>
      </c>
      <c r="BW60" s="121" t="s">
        <v>97</v>
      </c>
      <c r="BX60" s="121" t="s">
        <v>5</v>
      </c>
      <c r="CL60" s="121" t="s">
        <v>19</v>
      </c>
      <c r="CM60" s="121" t="s">
        <v>82</v>
      </c>
    </row>
    <row r="61" s="6" customFormat="1" ht="16.5" customHeight="1">
      <c r="A61" s="109" t="s">
        <v>76</v>
      </c>
      <c r="B61" s="110"/>
      <c r="C61" s="111"/>
      <c r="D61" s="112" t="s">
        <v>98</v>
      </c>
      <c r="E61" s="112"/>
      <c r="F61" s="112"/>
      <c r="G61" s="112"/>
      <c r="H61" s="112"/>
      <c r="I61" s="113"/>
      <c r="J61" s="112" t="s">
        <v>99</v>
      </c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4">
        <f>'07 - SO 06 - Přípojky NN'!J30</f>
        <v>0</v>
      </c>
      <c r="AH61" s="113"/>
      <c r="AI61" s="113"/>
      <c r="AJ61" s="113"/>
      <c r="AK61" s="113"/>
      <c r="AL61" s="113"/>
      <c r="AM61" s="113"/>
      <c r="AN61" s="114">
        <f>SUM(AG61,AT61)</f>
        <v>0</v>
      </c>
      <c r="AO61" s="113"/>
      <c r="AP61" s="113"/>
      <c r="AQ61" s="115" t="s">
        <v>79</v>
      </c>
      <c r="AR61" s="116"/>
      <c r="AS61" s="117">
        <v>0</v>
      </c>
      <c r="AT61" s="118">
        <f>ROUND(SUM(AV61:AW61),2)</f>
        <v>0</v>
      </c>
      <c r="AU61" s="119">
        <f>'07 - SO 06 - Přípojky NN'!P82</f>
        <v>0</v>
      </c>
      <c r="AV61" s="118">
        <f>'07 - SO 06 - Přípojky NN'!J33</f>
        <v>0</v>
      </c>
      <c r="AW61" s="118">
        <f>'07 - SO 06 - Přípojky NN'!J34</f>
        <v>0</v>
      </c>
      <c r="AX61" s="118">
        <f>'07 - SO 06 - Přípojky NN'!J35</f>
        <v>0</v>
      </c>
      <c r="AY61" s="118">
        <f>'07 - SO 06 - Přípojky NN'!J36</f>
        <v>0</v>
      </c>
      <c r="AZ61" s="118">
        <f>'07 - SO 06 - Přípojky NN'!F33</f>
        <v>0</v>
      </c>
      <c r="BA61" s="118">
        <f>'07 - SO 06 - Přípojky NN'!F34</f>
        <v>0</v>
      </c>
      <c r="BB61" s="118">
        <f>'07 - SO 06 - Přípojky NN'!F35</f>
        <v>0</v>
      </c>
      <c r="BC61" s="118">
        <f>'07 - SO 06 - Přípojky NN'!F36</f>
        <v>0</v>
      </c>
      <c r="BD61" s="120">
        <f>'07 - SO 06 - Přípojky NN'!F37</f>
        <v>0</v>
      </c>
      <c r="BT61" s="121" t="s">
        <v>80</v>
      </c>
      <c r="BV61" s="121" t="s">
        <v>74</v>
      </c>
      <c r="BW61" s="121" t="s">
        <v>100</v>
      </c>
      <c r="BX61" s="121" t="s">
        <v>5</v>
      </c>
      <c r="CL61" s="121" t="s">
        <v>19</v>
      </c>
      <c r="CM61" s="121" t="s">
        <v>82</v>
      </c>
    </row>
    <row r="62" s="6" customFormat="1" ht="27" customHeight="1">
      <c r="A62" s="109" t="s">
        <v>76</v>
      </c>
      <c r="B62" s="110"/>
      <c r="C62" s="111"/>
      <c r="D62" s="112" t="s">
        <v>101</v>
      </c>
      <c r="E62" s="112"/>
      <c r="F62" s="112"/>
      <c r="G62" s="112"/>
      <c r="H62" s="112"/>
      <c r="I62" s="113"/>
      <c r="J62" s="112" t="s">
        <v>102</v>
      </c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4">
        <f>'08 - SO 07 - Příjezdová k...'!J30</f>
        <v>0</v>
      </c>
      <c r="AH62" s="113"/>
      <c r="AI62" s="113"/>
      <c r="AJ62" s="113"/>
      <c r="AK62" s="113"/>
      <c r="AL62" s="113"/>
      <c r="AM62" s="113"/>
      <c r="AN62" s="114">
        <f>SUM(AG62,AT62)</f>
        <v>0</v>
      </c>
      <c r="AO62" s="113"/>
      <c r="AP62" s="113"/>
      <c r="AQ62" s="115" t="s">
        <v>79</v>
      </c>
      <c r="AR62" s="116"/>
      <c r="AS62" s="117">
        <v>0</v>
      </c>
      <c r="AT62" s="118">
        <f>ROUND(SUM(AV62:AW62),2)</f>
        <v>0</v>
      </c>
      <c r="AU62" s="119">
        <f>'08 - SO 07 - Příjezdová k...'!P86</f>
        <v>0</v>
      </c>
      <c r="AV62" s="118">
        <f>'08 - SO 07 - Příjezdová k...'!J33</f>
        <v>0</v>
      </c>
      <c r="AW62" s="118">
        <f>'08 - SO 07 - Příjezdová k...'!J34</f>
        <v>0</v>
      </c>
      <c r="AX62" s="118">
        <f>'08 - SO 07 - Příjezdová k...'!J35</f>
        <v>0</v>
      </c>
      <c r="AY62" s="118">
        <f>'08 - SO 07 - Příjezdová k...'!J36</f>
        <v>0</v>
      </c>
      <c r="AZ62" s="118">
        <f>'08 - SO 07 - Příjezdová k...'!F33</f>
        <v>0</v>
      </c>
      <c r="BA62" s="118">
        <f>'08 - SO 07 - Příjezdová k...'!F34</f>
        <v>0</v>
      </c>
      <c r="BB62" s="118">
        <f>'08 - SO 07 - Příjezdová k...'!F35</f>
        <v>0</v>
      </c>
      <c r="BC62" s="118">
        <f>'08 - SO 07 - Příjezdová k...'!F36</f>
        <v>0</v>
      </c>
      <c r="BD62" s="120">
        <f>'08 - SO 07 - Příjezdová k...'!F37</f>
        <v>0</v>
      </c>
      <c r="BT62" s="121" t="s">
        <v>80</v>
      </c>
      <c r="BV62" s="121" t="s">
        <v>74</v>
      </c>
      <c r="BW62" s="121" t="s">
        <v>103</v>
      </c>
      <c r="BX62" s="121" t="s">
        <v>5</v>
      </c>
      <c r="CL62" s="121" t="s">
        <v>19</v>
      </c>
      <c r="CM62" s="121" t="s">
        <v>82</v>
      </c>
    </row>
    <row r="63" s="6" customFormat="1" ht="16.5" customHeight="1">
      <c r="A63" s="109" t="s">
        <v>76</v>
      </c>
      <c r="B63" s="110"/>
      <c r="C63" s="111"/>
      <c r="D63" s="112" t="s">
        <v>104</v>
      </c>
      <c r="E63" s="112"/>
      <c r="F63" s="112"/>
      <c r="G63" s="112"/>
      <c r="H63" s="112"/>
      <c r="I63" s="113"/>
      <c r="J63" s="112" t="s">
        <v>105</v>
      </c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  <c r="AG63" s="114">
        <f>'09 - SO 08- Oplocení'!J30</f>
        <v>0</v>
      </c>
      <c r="AH63" s="113"/>
      <c r="AI63" s="113"/>
      <c r="AJ63" s="113"/>
      <c r="AK63" s="113"/>
      <c r="AL63" s="113"/>
      <c r="AM63" s="113"/>
      <c r="AN63" s="114">
        <f>SUM(AG63,AT63)</f>
        <v>0</v>
      </c>
      <c r="AO63" s="113"/>
      <c r="AP63" s="113"/>
      <c r="AQ63" s="115" t="s">
        <v>79</v>
      </c>
      <c r="AR63" s="116"/>
      <c r="AS63" s="117">
        <v>0</v>
      </c>
      <c r="AT63" s="118">
        <f>ROUND(SUM(AV63:AW63),2)</f>
        <v>0</v>
      </c>
      <c r="AU63" s="119">
        <f>'09 - SO 08- Oplocení'!P85</f>
        <v>0</v>
      </c>
      <c r="AV63" s="118">
        <f>'09 - SO 08- Oplocení'!J33</f>
        <v>0</v>
      </c>
      <c r="AW63" s="118">
        <f>'09 - SO 08- Oplocení'!J34</f>
        <v>0</v>
      </c>
      <c r="AX63" s="118">
        <f>'09 - SO 08- Oplocení'!J35</f>
        <v>0</v>
      </c>
      <c r="AY63" s="118">
        <f>'09 - SO 08- Oplocení'!J36</f>
        <v>0</v>
      </c>
      <c r="AZ63" s="118">
        <f>'09 - SO 08- Oplocení'!F33</f>
        <v>0</v>
      </c>
      <c r="BA63" s="118">
        <f>'09 - SO 08- Oplocení'!F34</f>
        <v>0</v>
      </c>
      <c r="BB63" s="118">
        <f>'09 - SO 08- Oplocení'!F35</f>
        <v>0</v>
      </c>
      <c r="BC63" s="118">
        <f>'09 - SO 08- Oplocení'!F36</f>
        <v>0</v>
      </c>
      <c r="BD63" s="120">
        <f>'09 - SO 08- Oplocení'!F37</f>
        <v>0</v>
      </c>
      <c r="BT63" s="121" t="s">
        <v>80</v>
      </c>
      <c r="BV63" s="121" t="s">
        <v>74</v>
      </c>
      <c r="BW63" s="121" t="s">
        <v>106</v>
      </c>
      <c r="BX63" s="121" t="s">
        <v>5</v>
      </c>
      <c r="CL63" s="121" t="s">
        <v>19</v>
      </c>
      <c r="CM63" s="121" t="s">
        <v>82</v>
      </c>
    </row>
    <row r="64" s="6" customFormat="1" ht="16.5" customHeight="1">
      <c r="A64" s="109" t="s">
        <v>76</v>
      </c>
      <c r="B64" s="110"/>
      <c r="C64" s="111"/>
      <c r="D64" s="112" t="s">
        <v>107</v>
      </c>
      <c r="E64" s="112"/>
      <c r="F64" s="112"/>
      <c r="G64" s="112"/>
      <c r="H64" s="112"/>
      <c r="I64" s="113"/>
      <c r="J64" s="112" t="s">
        <v>108</v>
      </c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4">
        <f>'10 - VRN'!J30</f>
        <v>0</v>
      </c>
      <c r="AH64" s="113"/>
      <c r="AI64" s="113"/>
      <c r="AJ64" s="113"/>
      <c r="AK64" s="113"/>
      <c r="AL64" s="113"/>
      <c r="AM64" s="113"/>
      <c r="AN64" s="114">
        <f>SUM(AG64,AT64)</f>
        <v>0</v>
      </c>
      <c r="AO64" s="113"/>
      <c r="AP64" s="113"/>
      <c r="AQ64" s="115" t="s">
        <v>109</v>
      </c>
      <c r="AR64" s="116"/>
      <c r="AS64" s="122">
        <v>0</v>
      </c>
      <c r="AT64" s="123">
        <f>ROUND(SUM(AV64:AW64),2)</f>
        <v>0</v>
      </c>
      <c r="AU64" s="124">
        <f>'10 - VRN'!P80</f>
        <v>0</v>
      </c>
      <c r="AV64" s="123">
        <f>'10 - VRN'!J33</f>
        <v>0</v>
      </c>
      <c r="AW64" s="123">
        <f>'10 - VRN'!J34</f>
        <v>0</v>
      </c>
      <c r="AX64" s="123">
        <f>'10 - VRN'!J35</f>
        <v>0</v>
      </c>
      <c r="AY64" s="123">
        <f>'10 - VRN'!J36</f>
        <v>0</v>
      </c>
      <c r="AZ64" s="123">
        <f>'10 - VRN'!F33</f>
        <v>0</v>
      </c>
      <c r="BA64" s="123">
        <f>'10 - VRN'!F34</f>
        <v>0</v>
      </c>
      <c r="BB64" s="123">
        <f>'10 - VRN'!F35</f>
        <v>0</v>
      </c>
      <c r="BC64" s="123">
        <f>'10 - VRN'!F36</f>
        <v>0</v>
      </c>
      <c r="BD64" s="125">
        <f>'10 - VRN'!F37</f>
        <v>0</v>
      </c>
      <c r="BT64" s="121" t="s">
        <v>80</v>
      </c>
      <c r="BV64" s="121" t="s">
        <v>74</v>
      </c>
      <c r="BW64" s="121" t="s">
        <v>110</v>
      </c>
      <c r="BX64" s="121" t="s">
        <v>5</v>
      </c>
      <c r="CL64" s="121" t="s">
        <v>19</v>
      </c>
      <c r="CM64" s="121" t="s">
        <v>82</v>
      </c>
    </row>
    <row r="65" s="1" customFormat="1" ht="30" customHeight="1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42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42"/>
    </row>
  </sheetData>
  <sheetProtection sheet="1" formatColumns="0" formatRows="0" objects="1" scenarios="1" spinCount="100000" saltValue="Vf0ZdVDvRdZiQLTPKJk81Hsn2j15xRrLE5uHuwoRgr44OG5hu9SctNspRtFvGr7gwA8v4WLgE4MuoqAyNsTzCg==" hashValue="3aEFOxljcRx94nNSoH6cQ6M0uI1NeuIFYg2LcG/XabROUcEKPdEejynCEyksYVbzjtuh2Om12Y1cCQy6aC2g5A==" algorithmName="SHA-512" password="CC35"/>
  <mergeCells count="7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D62:H62"/>
    <mergeCell ref="D55:H55"/>
    <mergeCell ref="D56:H56"/>
    <mergeCell ref="D57:H57"/>
    <mergeCell ref="D58:H58"/>
    <mergeCell ref="D59:H59"/>
    <mergeCell ref="D60:H60"/>
    <mergeCell ref="D61:H61"/>
    <mergeCell ref="D63:H63"/>
    <mergeCell ref="D64:H64"/>
    <mergeCell ref="AG64:AM64"/>
    <mergeCell ref="AG63:AM63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J64:AF64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</mergeCells>
  <hyperlinks>
    <hyperlink ref="A55" location="'01 - SO 01 - Gravitační k...'!C2" display="/"/>
    <hyperlink ref="A56" location="'02 - SO 02 - Tlaková kana...'!C2" display="/"/>
    <hyperlink ref="A57" location="'03 - SO 04 - Kanalizační ...'!C2" display="/"/>
    <hyperlink ref="A58" location="'04 - SO 05.1 - Čerpací st...'!C2" display="/"/>
    <hyperlink ref="A59" location="'05 - SO 05.2 - Čerpací st...'!C2" display="/"/>
    <hyperlink ref="A60" location="'06 - SO 05.3 - Čerpací st...'!C2" display="/"/>
    <hyperlink ref="A61" location="'07 - SO 06 - Přípojky NN'!C2" display="/"/>
    <hyperlink ref="A62" location="'08 - SO 07 - Příjezdová k...'!C2" display="/"/>
    <hyperlink ref="A63" location="'09 - SO 08- Oplocení'!C2" display="/"/>
    <hyperlink ref="A64" location="'10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106</v>
      </c>
      <c r="AZ2" s="127" t="s">
        <v>49</v>
      </c>
      <c r="BA2" s="127" t="s">
        <v>680</v>
      </c>
      <c r="BB2" s="127" t="s">
        <v>112</v>
      </c>
      <c r="BC2" s="127" t="s">
        <v>892</v>
      </c>
      <c r="BD2" s="127" t="s">
        <v>82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114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115</v>
      </c>
      <c r="I8" s="135"/>
      <c r="L8" s="42"/>
    </row>
    <row r="9" s="1" customFormat="1" ht="36.96" customHeight="1">
      <c r="B9" s="42"/>
      <c r="E9" s="136" t="s">
        <v>893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35</v>
      </c>
      <c r="I12" s="138" t="s">
        <v>23</v>
      </c>
      <c r="J12" s="139" t="str">
        <f>'Rekapitulace stavby'!AN8</f>
        <v>16. 3. 2019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27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tr">
        <f>IF('Rekapitulace stavby'!AN16="","",'Rekapitulace stavby'!AN16)</f>
        <v/>
      </c>
      <c r="L20" s="42"/>
    </row>
    <row r="21" s="1" customFormat="1" ht="18" customHeight="1">
      <c r="B21" s="42"/>
      <c r="E21" s="137" t="str">
        <f>IF('Rekapitulace stavby'!E17="","",'Rekapitulace stavby'!E17)</f>
        <v>VIS,a.s.</v>
      </c>
      <c r="I21" s="138" t="s">
        <v>28</v>
      </c>
      <c r="J21" s="137" t="str">
        <f>IF('Rekapitulace stavby'!AN17="","",'Rekapitulace stavby'!AN17)</f>
        <v/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tr">
        <f>IF('Rekapitulace stavby'!AN19="","",'Rekapitulace stavby'!AN19)</f>
        <v/>
      </c>
      <c r="L23" s="42"/>
    </row>
    <row r="24" s="1" customFormat="1" ht="18" customHeight="1">
      <c r="B24" s="42"/>
      <c r="E24" s="137" t="str">
        <f>IF('Rekapitulace stavby'!E20="","",'Rekapitulace stavby'!E20)</f>
        <v xml:space="preserve"> </v>
      </c>
      <c r="I24" s="138" t="s">
        <v>28</v>
      </c>
      <c r="J24" s="137" t="str">
        <f>IF('Rekapitulace stavby'!AN20="","",'Rekapitulace stavby'!AN20)</f>
        <v/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ROUND(J85,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ROUND((SUM(BE85:BE132)),  2)</f>
        <v>0</v>
      </c>
      <c r="I33" s="150">
        <v>0.20999999999999999</v>
      </c>
      <c r="J33" s="149">
        <f>ROUND(((SUM(BE85:BE132))*I33),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ROUND((SUM(BF85:BF132)),  2)</f>
        <v>0</v>
      </c>
      <c r="I34" s="150">
        <v>0.14999999999999999</v>
      </c>
      <c r="J34" s="149">
        <f>ROUND(((SUM(BF85:BF132))*I34),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ROUND((SUM(BG85:BG132)),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ROUND((SUM(BH85:BH132)),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ROUND((SUM(BI85:BI132)),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117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115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09 - SO 08- Oplocení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8" t="s">
        <v>23</v>
      </c>
      <c r="J52" s="70" t="str">
        <f>IF(J12="","",J12)</f>
        <v>16. 3. 2019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15.15" customHeight="1">
      <c r="B54" s="37"/>
      <c r="C54" s="31" t="s">
        <v>25</v>
      </c>
      <c r="D54" s="38"/>
      <c r="E54" s="38"/>
      <c r="F54" s="26" t="str">
        <f>E15</f>
        <v>Město Bakov nad Jizerou</v>
      </c>
      <c r="G54" s="38"/>
      <c r="H54" s="38"/>
      <c r="I54" s="138" t="s">
        <v>31</v>
      </c>
      <c r="J54" s="35" t="str">
        <f>E21</f>
        <v>VIS,a.s.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118</v>
      </c>
      <c r="D57" s="167"/>
      <c r="E57" s="167"/>
      <c r="F57" s="167"/>
      <c r="G57" s="167"/>
      <c r="H57" s="167"/>
      <c r="I57" s="168"/>
      <c r="J57" s="169" t="s">
        <v>119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J85</f>
        <v>0</v>
      </c>
      <c r="K59" s="38"/>
      <c r="L59" s="42"/>
      <c r="AU59" s="16" t="s">
        <v>120</v>
      </c>
    </row>
    <row r="60" s="8" customFormat="1" ht="24.96" customHeight="1">
      <c r="B60" s="171"/>
      <c r="C60" s="172"/>
      <c r="D60" s="173" t="s">
        <v>121</v>
      </c>
      <c r="E60" s="174"/>
      <c r="F60" s="174"/>
      <c r="G60" s="174"/>
      <c r="H60" s="174"/>
      <c r="I60" s="175"/>
      <c r="J60" s="176">
        <f>J86</f>
        <v>0</v>
      </c>
      <c r="K60" s="172"/>
      <c r="L60" s="177"/>
    </row>
    <row r="61" s="9" customFormat="1" ht="19.92" customHeight="1">
      <c r="B61" s="178"/>
      <c r="C61" s="179"/>
      <c r="D61" s="180" t="s">
        <v>122</v>
      </c>
      <c r="E61" s="181"/>
      <c r="F61" s="181"/>
      <c r="G61" s="181"/>
      <c r="H61" s="181"/>
      <c r="I61" s="182"/>
      <c r="J61" s="183">
        <f>J87</f>
        <v>0</v>
      </c>
      <c r="K61" s="179"/>
      <c r="L61" s="184"/>
    </row>
    <row r="62" s="9" customFormat="1" ht="19.92" customHeight="1">
      <c r="B62" s="178"/>
      <c r="C62" s="179"/>
      <c r="D62" s="180" t="s">
        <v>710</v>
      </c>
      <c r="E62" s="181"/>
      <c r="F62" s="181"/>
      <c r="G62" s="181"/>
      <c r="H62" s="181"/>
      <c r="I62" s="182"/>
      <c r="J62" s="183">
        <f>J106</f>
        <v>0</v>
      </c>
      <c r="K62" s="179"/>
      <c r="L62" s="184"/>
    </row>
    <row r="63" s="9" customFormat="1" ht="19.92" customHeight="1">
      <c r="B63" s="178"/>
      <c r="C63" s="179"/>
      <c r="D63" s="180" t="s">
        <v>527</v>
      </c>
      <c r="E63" s="181"/>
      <c r="F63" s="181"/>
      <c r="G63" s="181"/>
      <c r="H63" s="181"/>
      <c r="I63" s="182"/>
      <c r="J63" s="183">
        <f>J114</f>
        <v>0</v>
      </c>
      <c r="K63" s="179"/>
      <c r="L63" s="184"/>
    </row>
    <row r="64" s="9" customFormat="1" ht="19.92" customHeight="1">
      <c r="B64" s="178"/>
      <c r="C64" s="179"/>
      <c r="D64" s="180" t="s">
        <v>126</v>
      </c>
      <c r="E64" s="181"/>
      <c r="F64" s="181"/>
      <c r="G64" s="181"/>
      <c r="H64" s="181"/>
      <c r="I64" s="182"/>
      <c r="J64" s="183">
        <f>J130</f>
        <v>0</v>
      </c>
      <c r="K64" s="179"/>
      <c r="L64" s="184"/>
    </row>
    <row r="65" s="9" customFormat="1" ht="14.88" customHeight="1">
      <c r="B65" s="178"/>
      <c r="C65" s="179"/>
      <c r="D65" s="180" t="s">
        <v>711</v>
      </c>
      <c r="E65" s="181"/>
      <c r="F65" s="181"/>
      <c r="G65" s="181"/>
      <c r="H65" s="181"/>
      <c r="I65" s="182"/>
      <c r="J65" s="183">
        <f>J131</f>
        <v>0</v>
      </c>
      <c r="K65" s="179"/>
      <c r="L65" s="184"/>
    </row>
    <row r="66" s="1" customFormat="1" ht="21.84" customHeight="1">
      <c r="B66" s="37"/>
      <c r="C66" s="38"/>
      <c r="D66" s="38"/>
      <c r="E66" s="38"/>
      <c r="F66" s="38"/>
      <c r="G66" s="38"/>
      <c r="H66" s="38"/>
      <c r="I66" s="135"/>
      <c r="J66" s="38"/>
      <c r="K66" s="38"/>
      <c r="L66" s="42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61"/>
      <c r="J67" s="58"/>
      <c r="K67" s="58"/>
      <c r="L67" s="42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64"/>
      <c r="J71" s="60"/>
      <c r="K71" s="60"/>
      <c r="L71" s="42"/>
    </row>
    <row r="72" s="1" customFormat="1" ht="24.96" customHeight="1">
      <c r="B72" s="37"/>
      <c r="C72" s="22" t="s">
        <v>132</v>
      </c>
      <c r="D72" s="38"/>
      <c r="E72" s="38"/>
      <c r="F72" s="38"/>
      <c r="G72" s="38"/>
      <c r="H72" s="38"/>
      <c r="I72" s="135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35"/>
      <c r="J73" s="38"/>
      <c r="K73" s="38"/>
      <c r="L73" s="42"/>
    </row>
    <row r="74" s="1" customFormat="1" ht="12" customHeight="1">
      <c r="B74" s="37"/>
      <c r="C74" s="31" t="s">
        <v>16</v>
      </c>
      <c r="D74" s="38"/>
      <c r="E74" s="38"/>
      <c r="F74" s="38"/>
      <c r="G74" s="38"/>
      <c r="H74" s="38"/>
      <c r="I74" s="135"/>
      <c r="J74" s="38"/>
      <c r="K74" s="38"/>
      <c r="L74" s="42"/>
    </row>
    <row r="75" s="1" customFormat="1" ht="16.5" customHeight="1">
      <c r="B75" s="37"/>
      <c r="C75" s="38"/>
      <c r="D75" s="38"/>
      <c r="E75" s="165" t="str">
        <f>E7</f>
        <v>Dostavba kanalizace v místní části Malá Bělá, uznatelné náklady</v>
      </c>
      <c r="F75" s="31"/>
      <c r="G75" s="31"/>
      <c r="H75" s="31"/>
      <c r="I75" s="135"/>
      <c r="J75" s="38"/>
      <c r="K75" s="38"/>
      <c r="L75" s="42"/>
    </row>
    <row r="76" s="1" customFormat="1" ht="12" customHeight="1">
      <c r="B76" s="37"/>
      <c r="C76" s="31" t="s">
        <v>115</v>
      </c>
      <c r="D76" s="38"/>
      <c r="E76" s="38"/>
      <c r="F76" s="38"/>
      <c r="G76" s="38"/>
      <c r="H76" s="38"/>
      <c r="I76" s="135"/>
      <c r="J76" s="38"/>
      <c r="K76" s="38"/>
      <c r="L76" s="42"/>
    </row>
    <row r="77" s="1" customFormat="1" ht="16.5" customHeight="1">
      <c r="B77" s="37"/>
      <c r="C77" s="38"/>
      <c r="D77" s="38"/>
      <c r="E77" s="67" t="str">
        <f>E9</f>
        <v>09 - SO 08- Oplocení</v>
      </c>
      <c r="F77" s="38"/>
      <c r="G77" s="38"/>
      <c r="H77" s="38"/>
      <c r="I77" s="135"/>
      <c r="J77" s="38"/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5"/>
      <c r="J78" s="38"/>
      <c r="K78" s="38"/>
      <c r="L78" s="42"/>
    </row>
    <row r="79" s="1" customFormat="1" ht="12" customHeight="1">
      <c r="B79" s="37"/>
      <c r="C79" s="31" t="s">
        <v>21</v>
      </c>
      <c r="D79" s="38"/>
      <c r="E79" s="38"/>
      <c r="F79" s="26" t="str">
        <f>F12</f>
        <v xml:space="preserve"> </v>
      </c>
      <c r="G79" s="38"/>
      <c r="H79" s="38"/>
      <c r="I79" s="138" t="s">
        <v>23</v>
      </c>
      <c r="J79" s="70" t="str">
        <f>IF(J12="","",J12)</f>
        <v>16. 3. 2019</v>
      </c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35"/>
      <c r="J80" s="38"/>
      <c r="K80" s="38"/>
      <c r="L80" s="42"/>
    </row>
    <row r="81" s="1" customFormat="1" ht="15.15" customHeight="1">
      <c r="B81" s="37"/>
      <c r="C81" s="31" t="s">
        <v>25</v>
      </c>
      <c r="D81" s="38"/>
      <c r="E81" s="38"/>
      <c r="F81" s="26" t="str">
        <f>E15</f>
        <v>Město Bakov nad Jizerou</v>
      </c>
      <c r="G81" s="38"/>
      <c r="H81" s="38"/>
      <c r="I81" s="138" t="s">
        <v>31</v>
      </c>
      <c r="J81" s="35" t="str">
        <f>E21</f>
        <v>VIS,a.s.</v>
      </c>
      <c r="K81" s="38"/>
      <c r="L81" s="42"/>
    </row>
    <row r="82" s="1" customFormat="1" ht="15.15" customHeight="1">
      <c r="B82" s="37"/>
      <c r="C82" s="31" t="s">
        <v>29</v>
      </c>
      <c r="D82" s="38"/>
      <c r="E82" s="38"/>
      <c r="F82" s="26" t="str">
        <f>IF(E18="","",E18)</f>
        <v>Vyplň údaj</v>
      </c>
      <c r="G82" s="38"/>
      <c r="H82" s="38"/>
      <c r="I82" s="138" t="s">
        <v>34</v>
      </c>
      <c r="J82" s="35" t="str">
        <f>E24</f>
        <v xml:space="preserve"> </v>
      </c>
      <c r="K82" s="38"/>
      <c r="L82" s="42"/>
    </row>
    <row r="83" s="1" customFormat="1" ht="10.32" customHeight="1">
      <c r="B83" s="37"/>
      <c r="C83" s="38"/>
      <c r="D83" s="38"/>
      <c r="E83" s="38"/>
      <c r="F83" s="38"/>
      <c r="G83" s="38"/>
      <c r="H83" s="38"/>
      <c r="I83" s="135"/>
      <c r="J83" s="38"/>
      <c r="K83" s="38"/>
      <c r="L83" s="42"/>
    </row>
    <row r="84" s="10" customFormat="1" ht="29.28" customHeight="1">
      <c r="B84" s="185"/>
      <c r="C84" s="186" t="s">
        <v>133</v>
      </c>
      <c r="D84" s="187" t="s">
        <v>57</v>
      </c>
      <c r="E84" s="187" t="s">
        <v>53</v>
      </c>
      <c r="F84" s="187" t="s">
        <v>54</v>
      </c>
      <c r="G84" s="187" t="s">
        <v>134</v>
      </c>
      <c r="H84" s="187" t="s">
        <v>135</v>
      </c>
      <c r="I84" s="188" t="s">
        <v>136</v>
      </c>
      <c r="J84" s="187" t="s">
        <v>119</v>
      </c>
      <c r="K84" s="189" t="s">
        <v>137</v>
      </c>
      <c r="L84" s="190"/>
      <c r="M84" s="90" t="s">
        <v>19</v>
      </c>
      <c r="N84" s="91" t="s">
        <v>42</v>
      </c>
      <c r="O84" s="91" t="s">
        <v>138</v>
      </c>
      <c r="P84" s="91" t="s">
        <v>139</v>
      </c>
      <c r="Q84" s="91" t="s">
        <v>140</v>
      </c>
      <c r="R84" s="91" t="s">
        <v>141</v>
      </c>
      <c r="S84" s="91" t="s">
        <v>142</v>
      </c>
      <c r="T84" s="92" t="s">
        <v>143</v>
      </c>
    </row>
    <row r="85" s="1" customFormat="1" ht="22.8" customHeight="1">
      <c r="B85" s="37"/>
      <c r="C85" s="97" t="s">
        <v>144</v>
      </c>
      <c r="D85" s="38"/>
      <c r="E85" s="38"/>
      <c r="F85" s="38"/>
      <c r="G85" s="38"/>
      <c r="H85" s="38"/>
      <c r="I85" s="135"/>
      <c r="J85" s="191">
        <f>BK85</f>
        <v>0</v>
      </c>
      <c r="K85" s="38"/>
      <c r="L85" s="42"/>
      <c r="M85" s="93"/>
      <c r="N85" s="94"/>
      <c r="O85" s="94"/>
      <c r="P85" s="192">
        <f>P86</f>
        <v>0</v>
      </c>
      <c r="Q85" s="94"/>
      <c r="R85" s="192">
        <f>R86</f>
        <v>0</v>
      </c>
      <c r="S85" s="94"/>
      <c r="T85" s="193">
        <f>T86</f>
        <v>0</v>
      </c>
      <c r="AT85" s="16" t="s">
        <v>71</v>
      </c>
      <c r="AU85" s="16" t="s">
        <v>120</v>
      </c>
      <c r="BK85" s="194">
        <f>BK86</f>
        <v>0</v>
      </c>
    </row>
    <row r="86" s="11" customFormat="1" ht="25.92" customHeight="1">
      <c r="B86" s="195"/>
      <c r="C86" s="196"/>
      <c r="D86" s="197" t="s">
        <v>71</v>
      </c>
      <c r="E86" s="198" t="s">
        <v>145</v>
      </c>
      <c r="F86" s="198" t="s">
        <v>146</v>
      </c>
      <c r="G86" s="196"/>
      <c r="H86" s="196"/>
      <c r="I86" s="199"/>
      <c r="J86" s="200">
        <f>BK86</f>
        <v>0</v>
      </c>
      <c r="K86" s="196"/>
      <c r="L86" s="201"/>
      <c r="M86" s="202"/>
      <c r="N86" s="203"/>
      <c r="O86" s="203"/>
      <c r="P86" s="204">
        <f>P87+P106+P114+P130</f>
        <v>0</v>
      </c>
      <c r="Q86" s="203"/>
      <c r="R86" s="204">
        <f>R87+R106+R114+R130</f>
        <v>0</v>
      </c>
      <c r="S86" s="203"/>
      <c r="T86" s="205">
        <f>T87+T106+T114+T130</f>
        <v>0</v>
      </c>
      <c r="AR86" s="206" t="s">
        <v>80</v>
      </c>
      <c r="AT86" s="207" t="s">
        <v>71</v>
      </c>
      <c r="AU86" s="207" t="s">
        <v>72</v>
      </c>
      <c r="AY86" s="206" t="s">
        <v>147</v>
      </c>
      <c r="BK86" s="208">
        <f>BK87+BK106+BK114+BK130</f>
        <v>0</v>
      </c>
    </row>
    <row r="87" s="11" customFormat="1" ht="22.8" customHeight="1">
      <c r="B87" s="195"/>
      <c r="C87" s="196"/>
      <c r="D87" s="197" t="s">
        <v>71</v>
      </c>
      <c r="E87" s="209" t="s">
        <v>80</v>
      </c>
      <c r="F87" s="209" t="s">
        <v>148</v>
      </c>
      <c r="G87" s="196"/>
      <c r="H87" s="196"/>
      <c r="I87" s="199"/>
      <c r="J87" s="210">
        <f>BK87</f>
        <v>0</v>
      </c>
      <c r="K87" s="196"/>
      <c r="L87" s="201"/>
      <c r="M87" s="202"/>
      <c r="N87" s="203"/>
      <c r="O87" s="203"/>
      <c r="P87" s="204">
        <f>SUM(P88:P105)</f>
        <v>0</v>
      </c>
      <c r="Q87" s="203"/>
      <c r="R87" s="204">
        <f>SUM(R88:R105)</f>
        <v>0</v>
      </c>
      <c r="S87" s="203"/>
      <c r="T87" s="205">
        <f>SUM(T88:T105)</f>
        <v>0</v>
      </c>
      <c r="AR87" s="206" t="s">
        <v>80</v>
      </c>
      <c r="AT87" s="207" t="s">
        <v>71</v>
      </c>
      <c r="AU87" s="207" t="s">
        <v>80</v>
      </c>
      <c r="AY87" s="206" t="s">
        <v>147</v>
      </c>
      <c r="BK87" s="208">
        <f>SUM(BK88:BK105)</f>
        <v>0</v>
      </c>
    </row>
    <row r="88" s="1" customFormat="1" ht="16.5" customHeight="1">
      <c r="B88" s="37"/>
      <c r="C88" s="211" t="s">
        <v>80</v>
      </c>
      <c r="D88" s="211" t="s">
        <v>149</v>
      </c>
      <c r="E88" s="212" t="s">
        <v>894</v>
      </c>
      <c r="F88" s="213" t="s">
        <v>895</v>
      </c>
      <c r="G88" s="214" t="s">
        <v>112</v>
      </c>
      <c r="H88" s="215">
        <v>1.3580000000000001</v>
      </c>
      <c r="I88" s="216"/>
      <c r="J88" s="217">
        <f>ROUND(I88*H88,2)</f>
        <v>0</v>
      </c>
      <c r="K88" s="213" t="s">
        <v>19</v>
      </c>
      <c r="L88" s="42"/>
      <c r="M88" s="218" t="s">
        <v>19</v>
      </c>
      <c r="N88" s="219" t="s">
        <v>43</v>
      </c>
      <c r="O88" s="82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AR88" s="222" t="s">
        <v>153</v>
      </c>
      <c r="AT88" s="222" t="s">
        <v>149</v>
      </c>
      <c r="AU88" s="222" t="s">
        <v>82</v>
      </c>
      <c r="AY88" s="16" t="s">
        <v>147</v>
      </c>
      <c r="BE88" s="223">
        <f>IF(N88="základní",J88,0)</f>
        <v>0</v>
      </c>
      <c r="BF88" s="223">
        <f>IF(N88="snížená",J88,0)</f>
        <v>0</v>
      </c>
      <c r="BG88" s="223">
        <f>IF(N88="zákl. přenesená",J88,0)</f>
        <v>0</v>
      </c>
      <c r="BH88" s="223">
        <f>IF(N88="sníž. přenesená",J88,0)</f>
        <v>0</v>
      </c>
      <c r="BI88" s="223">
        <f>IF(N88="nulová",J88,0)</f>
        <v>0</v>
      </c>
      <c r="BJ88" s="16" t="s">
        <v>80</v>
      </c>
      <c r="BK88" s="223">
        <f>ROUND(I88*H88,2)</f>
        <v>0</v>
      </c>
      <c r="BL88" s="16" t="s">
        <v>153</v>
      </c>
      <c r="BM88" s="222" t="s">
        <v>82</v>
      </c>
    </row>
    <row r="89" s="12" customFormat="1">
      <c r="B89" s="224"/>
      <c r="C89" s="225"/>
      <c r="D89" s="226" t="s">
        <v>195</v>
      </c>
      <c r="E89" s="227" t="s">
        <v>19</v>
      </c>
      <c r="F89" s="228" t="s">
        <v>532</v>
      </c>
      <c r="G89" s="225"/>
      <c r="H89" s="229">
        <v>1.3580000000000001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AT89" s="235" t="s">
        <v>195</v>
      </c>
      <c r="AU89" s="235" t="s">
        <v>82</v>
      </c>
      <c r="AV89" s="12" t="s">
        <v>82</v>
      </c>
      <c r="AW89" s="12" t="s">
        <v>33</v>
      </c>
      <c r="AX89" s="12" t="s">
        <v>80</v>
      </c>
      <c r="AY89" s="235" t="s">
        <v>147</v>
      </c>
    </row>
    <row r="90" s="1" customFormat="1" ht="16.5" customHeight="1">
      <c r="B90" s="37"/>
      <c r="C90" s="211" t="s">
        <v>82</v>
      </c>
      <c r="D90" s="211" t="s">
        <v>149</v>
      </c>
      <c r="E90" s="212" t="s">
        <v>896</v>
      </c>
      <c r="F90" s="213" t="s">
        <v>897</v>
      </c>
      <c r="G90" s="214" t="s">
        <v>112</v>
      </c>
      <c r="H90" s="215">
        <v>1.1319999999999999</v>
      </c>
      <c r="I90" s="216"/>
      <c r="J90" s="217">
        <f>ROUND(I90*H90,2)</f>
        <v>0</v>
      </c>
      <c r="K90" s="213" t="s">
        <v>19</v>
      </c>
      <c r="L90" s="42"/>
      <c r="M90" s="218" t="s">
        <v>19</v>
      </c>
      <c r="N90" s="219" t="s">
        <v>43</v>
      </c>
      <c r="O90" s="82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AR90" s="222" t="s">
        <v>153</v>
      </c>
      <c r="AT90" s="222" t="s">
        <v>149</v>
      </c>
      <c r="AU90" s="222" t="s">
        <v>82</v>
      </c>
      <c r="AY90" s="16" t="s">
        <v>147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6" t="s">
        <v>80</v>
      </c>
      <c r="BK90" s="223">
        <f>ROUND(I90*H90,2)</f>
        <v>0</v>
      </c>
      <c r="BL90" s="16" t="s">
        <v>153</v>
      </c>
      <c r="BM90" s="222" t="s">
        <v>153</v>
      </c>
    </row>
    <row r="91" s="12" customFormat="1">
      <c r="B91" s="224"/>
      <c r="C91" s="225"/>
      <c r="D91" s="226" t="s">
        <v>195</v>
      </c>
      <c r="E91" s="227" t="s">
        <v>19</v>
      </c>
      <c r="F91" s="228" t="s">
        <v>898</v>
      </c>
      <c r="G91" s="225"/>
      <c r="H91" s="229">
        <v>4.5259999999999998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AT91" s="235" t="s">
        <v>195</v>
      </c>
      <c r="AU91" s="235" t="s">
        <v>82</v>
      </c>
      <c r="AV91" s="12" t="s">
        <v>82</v>
      </c>
      <c r="AW91" s="12" t="s">
        <v>33</v>
      </c>
      <c r="AX91" s="12" t="s">
        <v>72</v>
      </c>
      <c r="AY91" s="235" t="s">
        <v>147</v>
      </c>
    </row>
    <row r="92" s="13" customFormat="1">
      <c r="B92" s="236"/>
      <c r="C92" s="237"/>
      <c r="D92" s="226" t="s">
        <v>195</v>
      </c>
      <c r="E92" s="238" t="s">
        <v>49</v>
      </c>
      <c r="F92" s="239" t="s">
        <v>201</v>
      </c>
      <c r="G92" s="237"/>
      <c r="H92" s="240">
        <v>4.5259999999999998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AT92" s="246" t="s">
        <v>195</v>
      </c>
      <c r="AU92" s="246" t="s">
        <v>82</v>
      </c>
      <c r="AV92" s="13" t="s">
        <v>153</v>
      </c>
      <c r="AW92" s="13" t="s">
        <v>33</v>
      </c>
      <c r="AX92" s="13" t="s">
        <v>72</v>
      </c>
      <c r="AY92" s="246" t="s">
        <v>147</v>
      </c>
    </row>
    <row r="93" s="12" customFormat="1">
      <c r="B93" s="224"/>
      <c r="C93" s="225"/>
      <c r="D93" s="226" t="s">
        <v>195</v>
      </c>
      <c r="E93" s="227" t="s">
        <v>19</v>
      </c>
      <c r="F93" s="228" t="s">
        <v>838</v>
      </c>
      <c r="G93" s="225"/>
      <c r="H93" s="229">
        <v>1.1319999999999999</v>
      </c>
      <c r="I93" s="230"/>
      <c r="J93" s="225"/>
      <c r="K93" s="225"/>
      <c r="L93" s="231"/>
      <c r="M93" s="232"/>
      <c r="N93" s="233"/>
      <c r="O93" s="233"/>
      <c r="P93" s="233"/>
      <c r="Q93" s="233"/>
      <c r="R93" s="233"/>
      <c r="S93" s="233"/>
      <c r="T93" s="234"/>
      <c r="AT93" s="235" t="s">
        <v>195</v>
      </c>
      <c r="AU93" s="235" t="s">
        <v>82</v>
      </c>
      <c r="AV93" s="12" t="s">
        <v>82</v>
      </c>
      <c r="AW93" s="12" t="s">
        <v>33</v>
      </c>
      <c r="AX93" s="12" t="s">
        <v>80</v>
      </c>
      <c r="AY93" s="235" t="s">
        <v>147</v>
      </c>
    </row>
    <row r="94" s="1" customFormat="1" ht="16.5" customHeight="1">
      <c r="B94" s="37"/>
      <c r="C94" s="211" t="s">
        <v>156</v>
      </c>
      <c r="D94" s="211" t="s">
        <v>149</v>
      </c>
      <c r="E94" s="212" t="s">
        <v>899</v>
      </c>
      <c r="F94" s="213" t="s">
        <v>900</v>
      </c>
      <c r="G94" s="214" t="s">
        <v>112</v>
      </c>
      <c r="H94" s="215">
        <v>0.90500000000000003</v>
      </c>
      <c r="I94" s="216"/>
      <c r="J94" s="217">
        <f>ROUND(I94*H94,2)</f>
        <v>0</v>
      </c>
      <c r="K94" s="213" t="s">
        <v>19</v>
      </c>
      <c r="L94" s="42"/>
      <c r="M94" s="218" t="s">
        <v>19</v>
      </c>
      <c r="N94" s="219" t="s">
        <v>43</v>
      </c>
      <c r="O94" s="82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AR94" s="222" t="s">
        <v>153</v>
      </c>
      <c r="AT94" s="222" t="s">
        <v>149</v>
      </c>
      <c r="AU94" s="222" t="s">
        <v>82</v>
      </c>
      <c r="AY94" s="16" t="s">
        <v>147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80</v>
      </c>
      <c r="BK94" s="223">
        <f>ROUND(I94*H94,2)</f>
        <v>0</v>
      </c>
      <c r="BL94" s="16" t="s">
        <v>153</v>
      </c>
      <c r="BM94" s="222" t="s">
        <v>159</v>
      </c>
    </row>
    <row r="95" s="12" customFormat="1">
      <c r="B95" s="224"/>
      <c r="C95" s="225"/>
      <c r="D95" s="226" t="s">
        <v>195</v>
      </c>
      <c r="E95" s="227" t="s">
        <v>19</v>
      </c>
      <c r="F95" s="228" t="s">
        <v>534</v>
      </c>
      <c r="G95" s="225"/>
      <c r="H95" s="229">
        <v>0.90500000000000003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AT95" s="235" t="s">
        <v>195</v>
      </c>
      <c r="AU95" s="235" t="s">
        <v>82</v>
      </c>
      <c r="AV95" s="12" t="s">
        <v>82</v>
      </c>
      <c r="AW95" s="12" t="s">
        <v>33</v>
      </c>
      <c r="AX95" s="12" t="s">
        <v>80</v>
      </c>
      <c r="AY95" s="235" t="s">
        <v>147</v>
      </c>
    </row>
    <row r="96" s="1" customFormat="1" ht="16.5" customHeight="1">
      <c r="B96" s="37"/>
      <c r="C96" s="211" t="s">
        <v>153</v>
      </c>
      <c r="D96" s="211" t="s">
        <v>149</v>
      </c>
      <c r="E96" s="212" t="s">
        <v>901</v>
      </c>
      <c r="F96" s="213" t="s">
        <v>902</v>
      </c>
      <c r="G96" s="214" t="s">
        <v>112</v>
      </c>
      <c r="H96" s="215">
        <v>1.1319999999999999</v>
      </c>
      <c r="I96" s="216"/>
      <c r="J96" s="217">
        <f>ROUND(I96*H96,2)</f>
        <v>0</v>
      </c>
      <c r="K96" s="213" t="s">
        <v>19</v>
      </c>
      <c r="L96" s="42"/>
      <c r="M96" s="218" t="s">
        <v>19</v>
      </c>
      <c r="N96" s="219" t="s">
        <v>43</v>
      </c>
      <c r="O96" s="82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AR96" s="222" t="s">
        <v>153</v>
      </c>
      <c r="AT96" s="222" t="s">
        <v>149</v>
      </c>
      <c r="AU96" s="222" t="s">
        <v>82</v>
      </c>
      <c r="AY96" s="16" t="s">
        <v>147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80</v>
      </c>
      <c r="BK96" s="223">
        <f>ROUND(I96*H96,2)</f>
        <v>0</v>
      </c>
      <c r="BL96" s="16" t="s">
        <v>153</v>
      </c>
      <c r="BM96" s="222" t="s">
        <v>162</v>
      </c>
    </row>
    <row r="97" s="12" customFormat="1">
      <c r="B97" s="224"/>
      <c r="C97" s="225"/>
      <c r="D97" s="226" t="s">
        <v>195</v>
      </c>
      <c r="E97" s="227" t="s">
        <v>19</v>
      </c>
      <c r="F97" s="228" t="s">
        <v>838</v>
      </c>
      <c r="G97" s="225"/>
      <c r="H97" s="229">
        <v>1.1319999999999999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AT97" s="235" t="s">
        <v>195</v>
      </c>
      <c r="AU97" s="235" t="s">
        <v>82</v>
      </c>
      <c r="AV97" s="12" t="s">
        <v>82</v>
      </c>
      <c r="AW97" s="12" t="s">
        <v>33</v>
      </c>
      <c r="AX97" s="12" t="s">
        <v>80</v>
      </c>
      <c r="AY97" s="235" t="s">
        <v>147</v>
      </c>
    </row>
    <row r="98" s="1" customFormat="1" ht="24" customHeight="1">
      <c r="B98" s="37"/>
      <c r="C98" s="211" t="s">
        <v>163</v>
      </c>
      <c r="D98" s="211" t="s">
        <v>149</v>
      </c>
      <c r="E98" s="212" t="s">
        <v>233</v>
      </c>
      <c r="F98" s="213" t="s">
        <v>234</v>
      </c>
      <c r="G98" s="214" t="s">
        <v>112</v>
      </c>
      <c r="H98" s="215">
        <v>1.1319999999999999</v>
      </c>
      <c r="I98" s="216"/>
      <c r="J98" s="217">
        <f>ROUND(I98*H98,2)</f>
        <v>0</v>
      </c>
      <c r="K98" s="213" t="s">
        <v>19</v>
      </c>
      <c r="L98" s="42"/>
      <c r="M98" s="218" t="s">
        <v>19</v>
      </c>
      <c r="N98" s="219" t="s">
        <v>43</v>
      </c>
      <c r="O98" s="82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AR98" s="222" t="s">
        <v>153</v>
      </c>
      <c r="AT98" s="222" t="s">
        <v>149</v>
      </c>
      <c r="AU98" s="222" t="s">
        <v>82</v>
      </c>
      <c r="AY98" s="16" t="s">
        <v>147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80</v>
      </c>
      <c r="BK98" s="223">
        <f>ROUND(I98*H98,2)</f>
        <v>0</v>
      </c>
      <c r="BL98" s="16" t="s">
        <v>153</v>
      </c>
      <c r="BM98" s="222" t="s">
        <v>168</v>
      </c>
    </row>
    <row r="99" s="12" customFormat="1">
      <c r="B99" s="224"/>
      <c r="C99" s="225"/>
      <c r="D99" s="226" t="s">
        <v>195</v>
      </c>
      <c r="E99" s="227" t="s">
        <v>19</v>
      </c>
      <c r="F99" s="228" t="s">
        <v>838</v>
      </c>
      <c r="G99" s="225"/>
      <c r="H99" s="229">
        <v>1.1319999999999999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AT99" s="235" t="s">
        <v>195</v>
      </c>
      <c r="AU99" s="235" t="s">
        <v>82</v>
      </c>
      <c r="AV99" s="12" t="s">
        <v>82</v>
      </c>
      <c r="AW99" s="12" t="s">
        <v>33</v>
      </c>
      <c r="AX99" s="12" t="s">
        <v>80</v>
      </c>
      <c r="AY99" s="235" t="s">
        <v>147</v>
      </c>
    </row>
    <row r="100" s="1" customFormat="1" ht="24" customHeight="1">
      <c r="B100" s="37"/>
      <c r="C100" s="211" t="s">
        <v>159</v>
      </c>
      <c r="D100" s="211" t="s">
        <v>149</v>
      </c>
      <c r="E100" s="212" t="s">
        <v>236</v>
      </c>
      <c r="F100" s="213" t="s">
        <v>237</v>
      </c>
      <c r="G100" s="214" t="s">
        <v>112</v>
      </c>
      <c r="H100" s="215">
        <v>6.7919999999999998</v>
      </c>
      <c r="I100" s="216"/>
      <c r="J100" s="217">
        <f>ROUND(I100*H100,2)</f>
        <v>0</v>
      </c>
      <c r="K100" s="213" t="s">
        <v>19</v>
      </c>
      <c r="L100" s="42"/>
      <c r="M100" s="218" t="s">
        <v>19</v>
      </c>
      <c r="N100" s="219" t="s">
        <v>43</v>
      </c>
      <c r="O100" s="82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AR100" s="222" t="s">
        <v>153</v>
      </c>
      <c r="AT100" s="222" t="s">
        <v>149</v>
      </c>
      <c r="AU100" s="222" t="s">
        <v>82</v>
      </c>
      <c r="AY100" s="16" t="s">
        <v>147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80</v>
      </c>
      <c r="BK100" s="223">
        <f>ROUND(I100*H100,2)</f>
        <v>0</v>
      </c>
      <c r="BL100" s="16" t="s">
        <v>153</v>
      </c>
      <c r="BM100" s="222" t="s">
        <v>173</v>
      </c>
    </row>
    <row r="101" s="12" customFormat="1">
      <c r="B101" s="224"/>
      <c r="C101" s="225"/>
      <c r="D101" s="226" t="s">
        <v>195</v>
      </c>
      <c r="E101" s="225"/>
      <c r="F101" s="228" t="s">
        <v>903</v>
      </c>
      <c r="G101" s="225"/>
      <c r="H101" s="229">
        <v>6.7919999999999998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AT101" s="235" t="s">
        <v>195</v>
      </c>
      <c r="AU101" s="235" t="s">
        <v>82</v>
      </c>
      <c r="AV101" s="12" t="s">
        <v>82</v>
      </c>
      <c r="AW101" s="12" t="s">
        <v>4</v>
      </c>
      <c r="AX101" s="12" t="s">
        <v>80</v>
      </c>
      <c r="AY101" s="235" t="s">
        <v>147</v>
      </c>
    </row>
    <row r="102" s="1" customFormat="1" ht="16.5" customHeight="1">
      <c r="B102" s="37"/>
      <c r="C102" s="211" t="s">
        <v>169</v>
      </c>
      <c r="D102" s="211" t="s">
        <v>149</v>
      </c>
      <c r="E102" s="212" t="s">
        <v>734</v>
      </c>
      <c r="F102" s="213" t="s">
        <v>735</v>
      </c>
      <c r="G102" s="214" t="s">
        <v>112</v>
      </c>
      <c r="H102" s="215">
        <v>3.1760000000000002</v>
      </c>
      <c r="I102" s="216"/>
      <c r="J102" s="217">
        <f>ROUND(I102*H102,2)</f>
        <v>0</v>
      </c>
      <c r="K102" s="213" t="s">
        <v>19</v>
      </c>
      <c r="L102" s="42"/>
      <c r="M102" s="218" t="s">
        <v>19</v>
      </c>
      <c r="N102" s="219" t="s">
        <v>43</v>
      </c>
      <c r="O102" s="82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AR102" s="222" t="s">
        <v>153</v>
      </c>
      <c r="AT102" s="222" t="s">
        <v>149</v>
      </c>
      <c r="AU102" s="222" t="s">
        <v>82</v>
      </c>
      <c r="AY102" s="16" t="s">
        <v>147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80</v>
      </c>
      <c r="BK102" s="223">
        <f>ROUND(I102*H102,2)</f>
        <v>0</v>
      </c>
      <c r="BL102" s="16" t="s">
        <v>153</v>
      </c>
      <c r="BM102" s="222" t="s">
        <v>176</v>
      </c>
    </row>
    <row r="103" s="1" customFormat="1" ht="16.5" customHeight="1">
      <c r="B103" s="37"/>
      <c r="C103" s="211" t="s">
        <v>162</v>
      </c>
      <c r="D103" s="211" t="s">
        <v>149</v>
      </c>
      <c r="E103" s="212" t="s">
        <v>244</v>
      </c>
      <c r="F103" s="213" t="s">
        <v>245</v>
      </c>
      <c r="G103" s="214" t="s">
        <v>112</v>
      </c>
      <c r="H103" s="215">
        <v>3.1760000000000002</v>
      </c>
      <c r="I103" s="216"/>
      <c r="J103" s="217">
        <f>ROUND(I103*H103,2)</f>
        <v>0</v>
      </c>
      <c r="K103" s="213" t="s">
        <v>19</v>
      </c>
      <c r="L103" s="42"/>
      <c r="M103" s="218" t="s">
        <v>19</v>
      </c>
      <c r="N103" s="219" t="s">
        <v>43</v>
      </c>
      <c r="O103" s="82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AR103" s="222" t="s">
        <v>153</v>
      </c>
      <c r="AT103" s="222" t="s">
        <v>149</v>
      </c>
      <c r="AU103" s="222" t="s">
        <v>82</v>
      </c>
      <c r="AY103" s="16" t="s">
        <v>147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80</v>
      </c>
      <c r="BK103" s="223">
        <f>ROUND(I103*H103,2)</f>
        <v>0</v>
      </c>
      <c r="BL103" s="16" t="s">
        <v>153</v>
      </c>
      <c r="BM103" s="222" t="s">
        <v>180</v>
      </c>
    </row>
    <row r="104" s="1" customFormat="1" ht="24" customHeight="1">
      <c r="B104" s="37"/>
      <c r="C104" s="211" t="s">
        <v>177</v>
      </c>
      <c r="D104" s="211" t="s">
        <v>149</v>
      </c>
      <c r="E104" s="212" t="s">
        <v>248</v>
      </c>
      <c r="F104" s="213" t="s">
        <v>249</v>
      </c>
      <c r="G104" s="214" t="s">
        <v>250</v>
      </c>
      <c r="H104" s="215">
        <v>5.0810000000000004</v>
      </c>
      <c r="I104" s="216"/>
      <c r="J104" s="217">
        <f>ROUND(I104*H104,2)</f>
        <v>0</v>
      </c>
      <c r="K104" s="213" t="s">
        <v>19</v>
      </c>
      <c r="L104" s="42"/>
      <c r="M104" s="218" t="s">
        <v>19</v>
      </c>
      <c r="N104" s="219" t="s">
        <v>43</v>
      </c>
      <c r="O104" s="82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AR104" s="222" t="s">
        <v>153</v>
      </c>
      <c r="AT104" s="222" t="s">
        <v>149</v>
      </c>
      <c r="AU104" s="222" t="s">
        <v>82</v>
      </c>
      <c r="AY104" s="16" t="s">
        <v>147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80</v>
      </c>
      <c r="BK104" s="223">
        <f>ROUND(I104*H104,2)</f>
        <v>0</v>
      </c>
      <c r="BL104" s="16" t="s">
        <v>153</v>
      </c>
      <c r="BM104" s="222" t="s">
        <v>183</v>
      </c>
    </row>
    <row r="105" s="1" customFormat="1" ht="24" customHeight="1">
      <c r="B105" s="37"/>
      <c r="C105" s="211" t="s">
        <v>107</v>
      </c>
      <c r="D105" s="211" t="s">
        <v>149</v>
      </c>
      <c r="E105" s="212" t="s">
        <v>253</v>
      </c>
      <c r="F105" s="213" t="s">
        <v>254</v>
      </c>
      <c r="G105" s="214" t="s">
        <v>112</v>
      </c>
      <c r="H105" s="215">
        <v>1.3500000000000001</v>
      </c>
      <c r="I105" s="216"/>
      <c r="J105" s="217">
        <f>ROUND(I105*H105,2)</f>
        <v>0</v>
      </c>
      <c r="K105" s="213" t="s">
        <v>19</v>
      </c>
      <c r="L105" s="42"/>
      <c r="M105" s="218" t="s">
        <v>19</v>
      </c>
      <c r="N105" s="219" t="s">
        <v>43</v>
      </c>
      <c r="O105" s="82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AR105" s="222" t="s">
        <v>153</v>
      </c>
      <c r="AT105" s="222" t="s">
        <v>149</v>
      </c>
      <c r="AU105" s="222" t="s">
        <v>82</v>
      </c>
      <c r="AY105" s="16" t="s">
        <v>147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80</v>
      </c>
      <c r="BK105" s="223">
        <f>ROUND(I105*H105,2)</f>
        <v>0</v>
      </c>
      <c r="BL105" s="16" t="s">
        <v>153</v>
      </c>
      <c r="BM105" s="222" t="s">
        <v>187</v>
      </c>
    </row>
    <row r="106" s="11" customFormat="1" ht="22.8" customHeight="1">
      <c r="B106" s="195"/>
      <c r="C106" s="196"/>
      <c r="D106" s="197" t="s">
        <v>71</v>
      </c>
      <c r="E106" s="209" t="s">
        <v>82</v>
      </c>
      <c r="F106" s="209" t="s">
        <v>736</v>
      </c>
      <c r="G106" s="196"/>
      <c r="H106" s="196"/>
      <c r="I106" s="199"/>
      <c r="J106" s="210">
        <f>BK106</f>
        <v>0</v>
      </c>
      <c r="K106" s="196"/>
      <c r="L106" s="201"/>
      <c r="M106" s="202"/>
      <c r="N106" s="203"/>
      <c r="O106" s="203"/>
      <c r="P106" s="204">
        <f>SUM(P107:P113)</f>
        <v>0</v>
      </c>
      <c r="Q106" s="203"/>
      <c r="R106" s="204">
        <f>SUM(R107:R113)</f>
        <v>0</v>
      </c>
      <c r="S106" s="203"/>
      <c r="T106" s="205">
        <f>SUM(T107:T113)</f>
        <v>0</v>
      </c>
      <c r="AR106" s="206" t="s">
        <v>80</v>
      </c>
      <c r="AT106" s="207" t="s">
        <v>71</v>
      </c>
      <c r="AU106" s="207" t="s">
        <v>80</v>
      </c>
      <c r="AY106" s="206" t="s">
        <v>147</v>
      </c>
      <c r="BK106" s="208">
        <f>SUM(BK107:BK113)</f>
        <v>0</v>
      </c>
    </row>
    <row r="107" s="1" customFormat="1" ht="16.5" customHeight="1">
      <c r="B107" s="37"/>
      <c r="C107" s="211" t="s">
        <v>184</v>
      </c>
      <c r="D107" s="211" t="s">
        <v>149</v>
      </c>
      <c r="E107" s="212" t="s">
        <v>904</v>
      </c>
      <c r="F107" s="213" t="s">
        <v>905</v>
      </c>
      <c r="G107" s="214" t="s">
        <v>112</v>
      </c>
      <c r="H107" s="215">
        <v>0.16500000000000001</v>
      </c>
      <c r="I107" s="216"/>
      <c r="J107" s="217">
        <f>ROUND(I107*H107,2)</f>
        <v>0</v>
      </c>
      <c r="K107" s="213" t="s">
        <v>19</v>
      </c>
      <c r="L107" s="42"/>
      <c r="M107" s="218" t="s">
        <v>19</v>
      </c>
      <c r="N107" s="219" t="s">
        <v>43</v>
      </c>
      <c r="O107" s="82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AR107" s="222" t="s">
        <v>153</v>
      </c>
      <c r="AT107" s="222" t="s">
        <v>149</v>
      </c>
      <c r="AU107" s="222" t="s">
        <v>82</v>
      </c>
      <c r="AY107" s="16" t="s">
        <v>147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80</v>
      </c>
      <c r="BK107" s="223">
        <f>ROUND(I107*H107,2)</f>
        <v>0</v>
      </c>
      <c r="BL107" s="16" t="s">
        <v>153</v>
      </c>
      <c r="BM107" s="222" t="s">
        <v>190</v>
      </c>
    </row>
    <row r="108" s="1" customFormat="1" ht="16.5" customHeight="1">
      <c r="B108" s="37"/>
      <c r="C108" s="211" t="s">
        <v>168</v>
      </c>
      <c r="D108" s="211" t="s">
        <v>149</v>
      </c>
      <c r="E108" s="212" t="s">
        <v>906</v>
      </c>
      <c r="F108" s="213" t="s">
        <v>907</v>
      </c>
      <c r="G108" s="214" t="s">
        <v>152</v>
      </c>
      <c r="H108" s="215">
        <v>1.1000000000000001</v>
      </c>
      <c r="I108" s="216"/>
      <c r="J108" s="217">
        <f>ROUND(I108*H108,2)</f>
        <v>0</v>
      </c>
      <c r="K108" s="213" t="s">
        <v>19</v>
      </c>
      <c r="L108" s="42"/>
      <c r="M108" s="218" t="s">
        <v>19</v>
      </c>
      <c r="N108" s="219" t="s">
        <v>43</v>
      </c>
      <c r="O108" s="82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AR108" s="222" t="s">
        <v>153</v>
      </c>
      <c r="AT108" s="222" t="s">
        <v>149</v>
      </c>
      <c r="AU108" s="222" t="s">
        <v>82</v>
      </c>
      <c r="AY108" s="16" t="s">
        <v>147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80</v>
      </c>
      <c r="BK108" s="223">
        <f>ROUND(I108*H108,2)</f>
        <v>0</v>
      </c>
      <c r="BL108" s="16" t="s">
        <v>153</v>
      </c>
      <c r="BM108" s="222" t="s">
        <v>194</v>
      </c>
    </row>
    <row r="109" s="1" customFormat="1" ht="16.5" customHeight="1">
      <c r="B109" s="37"/>
      <c r="C109" s="211" t="s">
        <v>191</v>
      </c>
      <c r="D109" s="211" t="s">
        <v>149</v>
      </c>
      <c r="E109" s="212" t="s">
        <v>908</v>
      </c>
      <c r="F109" s="213" t="s">
        <v>909</v>
      </c>
      <c r="G109" s="214" t="s">
        <v>152</v>
      </c>
      <c r="H109" s="215">
        <v>1.1000000000000001</v>
      </c>
      <c r="I109" s="216"/>
      <c r="J109" s="217">
        <f>ROUND(I109*H109,2)</f>
        <v>0</v>
      </c>
      <c r="K109" s="213" t="s">
        <v>19</v>
      </c>
      <c r="L109" s="42"/>
      <c r="M109" s="218" t="s">
        <v>19</v>
      </c>
      <c r="N109" s="219" t="s">
        <v>43</v>
      </c>
      <c r="O109" s="82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AR109" s="222" t="s">
        <v>153</v>
      </c>
      <c r="AT109" s="222" t="s">
        <v>149</v>
      </c>
      <c r="AU109" s="222" t="s">
        <v>82</v>
      </c>
      <c r="AY109" s="16" t="s">
        <v>147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80</v>
      </c>
      <c r="BK109" s="223">
        <f>ROUND(I109*H109,2)</f>
        <v>0</v>
      </c>
      <c r="BL109" s="16" t="s">
        <v>153</v>
      </c>
      <c r="BM109" s="222" t="s">
        <v>199</v>
      </c>
    </row>
    <row r="110" s="1" customFormat="1" ht="16.5" customHeight="1">
      <c r="B110" s="37"/>
      <c r="C110" s="211" t="s">
        <v>173</v>
      </c>
      <c r="D110" s="211" t="s">
        <v>149</v>
      </c>
      <c r="E110" s="212" t="s">
        <v>910</v>
      </c>
      <c r="F110" s="213" t="s">
        <v>911</v>
      </c>
      <c r="G110" s="214" t="s">
        <v>250</v>
      </c>
      <c r="H110" s="215">
        <v>0.0060000000000000001</v>
      </c>
      <c r="I110" s="216"/>
      <c r="J110" s="217">
        <f>ROUND(I110*H110,2)</f>
        <v>0</v>
      </c>
      <c r="K110" s="213" t="s">
        <v>19</v>
      </c>
      <c r="L110" s="42"/>
      <c r="M110" s="218" t="s">
        <v>19</v>
      </c>
      <c r="N110" s="219" t="s">
        <v>43</v>
      </c>
      <c r="O110" s="82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AR110" s="222" t="s">
        <v>153</v>
      </c>
      <c r="AT110" s="222" t="s">
        <v>149</v>
      </c>
      <c r="AU110" s="222" t="s">
        <v>82</v>
      </c>
      <c r="AY110" s="16" t="s">
        <v>147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80</v>
      </c>
      <c r="BK110" s="223">
        <f>ROUND(I110*H110,2)</f>
        <v>0</v>
      </c>
      <c r="BL110" s="16" t="s">
        <v>153</v>
      </c>
      <c r="BM110" s="222" t="s">
        <v>205</v>
      </c>
    </row>
    <row r="111" s="1" customFormat="1" ht="16.5" customHeight="1">
      <c r="B111" s="37"/>
      <c r="C111" s="211" t="s">
        <v>8</v>
      </c>
      <c r="D111" s="211" t="s">
        <v>149</v>
      </c>
      <c r="E111" s="212" t="s">
        <v>912</v>
      </c>
      <c r="F111" s="213" t="s">
        <v>913</v>
      </c>
      <c r="G111" s="214" t="s">
        <v>112</v>
      </c>
      <c r="H111" s="215">
        <v>3.0110000000000001</v>
      </c>
      <c r="I111" s="216"/>
      <c r="J111" s="217">
        <f>ROUND(I111*H111,2)</f>
        <v>0</v>
      </c>
      <c r="K111" s="213" t="s">
        <v>19</v>
      </c>
      <c r="L111" s="42"/>
      <c r="M111" s="218" t="s">
        <v>19</v>
      </c>
      <c r="N111" s="219" t="s">
        <v>43</v>
      </c>
      <c r="O111" s="82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AR111" s="222" t="s">
        <v>153</v>
      </c>
      <c r="AT111" s="222" t="s">
        <v>149</v>
      </c>
      <c r="AU111" s="222" t="s">
        <v>82</v>
      </c>
      <c r="AY111" s="16" t="s">
        <v>147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80</v>
      </c>
      <c r="BK111" s="223">
        <f>ROUND(I111*H111,2)</f>
        <v>0</v>
      </c>
      <c r="BL111" s="16" t="s">
        <v>153</v>
      </c>
      <c r="BM111" s="222" t="s">
        <v>209</v>
      </c>
    </row>
    <row r="112" s="1" customFormat="1" ht="16.5" customHeight="1">
      <c r="B112" s="37"/>
      <c r="C112" s="211" t="s">
        <v>176</v>
      </c>
      <c r="D112" s="211" t="s">
        <v>149</v>
      </c>
      <c r="E112" s="212" t="s">
        <v>914</v>
      </c>
      <c r="F112" s="213" t="s">
        <v>915</v>
      </c>
      <c r="G112" s="214" t="s">
        <v>152</v>
      </c>
      <c r="H112" s="215">
        <v>23.57</v>
      </c>
      <c r="I112" s="216"/>
      <c r="J112" s="217">
        <f>ROUND(I112*H112,2)</f>
        <v>0</v>
      </c>
      <c r="K112" s="213" t="s">
        <v>19</v>
      </c>
      <c r="L112" s="42"/>
      <c r="M112" s="218" t="s">
        <v>19</v>
      </c>
      <c r="N112" s="219" t="s">
        <v>43</v>
      </c>
      <c r="O112" s="82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AR112" s="222" t="s">
        <v>153</v>
      </c>
      <c r="AT112" s="222" t="s">
        <v>149</v>
      </c>
      <c r="AU112" s="222" t="s">
        <v>82</v>
      </c>
      <c r="AY112" s="16" t="s">
        <v>147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80</v>
      </c>
      <c r="BK112" s="223">
        <f>ROUND(I112*H112,2)</f>
        <v>0</v>
      </c>
      <c r="BL112" s="16" t="s">
        <v>153</v>
      </c>
      <c r="BM112" s="222" t="s">
        <v>213</v>
      </c>
    </row>
    <row r="113" s="1" customFormat="1" ht="16.5" customHeight="1">
      <c r="B113" s="37"/>
      <c r="C113" s="211" t="s">
        <v>210</v>
      </c>
      <c r="D113" s="211" t="s">
        <v>149</v>
      </c>
      <c r="E113" s="212" t="s">
        <v>916</v>
      </c>
      <c r="F113" s="213" t="s">
        <v>917</v>
      </c>
      <c r="G113" s="214" t="s">
        <v>152</v>
      </c>
      <c r="H113" s="215">
        <v>23.57</v>
      </c>
      <c r="I113" s="216"/>
      <c r="J113" s="217">
        <f>ROUND(I113*H113,2)</f>
        <v>0</v>
      </c>
      <c r="K113" s="213" t="s">
        <v>19</v>
      </c>
      <c r="L113" s="42"/>
      <c r="M113" s="218" t="s">
        <v>19</v>
      </c>
      <c r="N113" s="219" t="s">
        <v>43</v>
      </c>
      <c r="O113" s="82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22" t="s">
        <v>153</v>
      </c>
      <c r="AT113" s="222" t="s">
        <v>149</v>
      </c>
      <c r="AU113" s="222" t="s">
        <v>82</v>
      </c>
      <c r="AY113" s="16" t="s">
        <v>147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80</v>
      </c>
      <c r="BK113" s="223">
        <f>ROUND(I113*H113,2)</f>
        <v>0</v>
      </c>
      <c r="BL113" s="16" t="s">
        <v>153</v>
      </c>
      <c r="BM113" s="222" t="s">
        <v>216</v>
      </c>
    </row>
    <row r="114" s="11" customFormat="1" ht="22.8" customHeight="1">
      <c r="B114" s="195"/>
      <c r="C114" s="196"/>
      <c r="D114" s="197" t="s">
        <v>71</v>
      </c>
      <c r="E114" s="209" t="s">
        <v>156</v>
      </c>
      <c r="F114" s="209" t="s">
        <v>552</v>
      </c>
      <c r="G114" s="196"/>
      <c r="H114" s="196"/>
      <c r="I114" s="199"/>
      <c r="J114" s="210">
        <f>BK114</f>
        <v>0</v>
      </c>
      <c r="K114" s="196"/>
      <c r="L114" s="201"/>
      <c r="M114" s="202"/>
      <c r="N114" s="203"/>
      <c r="O114" s="203"/>
      <c r="P114" s="204">
        <f>SUM(P115:P129)</f>
        <v>0</v>
      </c>
      <c r="Q114" s="203"/>
      <c r="R114" s="204">
        <f>SUM(R115:R129)</f>
        <v>0</v>
      </c>
      <c r="S114" s="203"/>
      <c r="T114" s="205">
        <f>SUM(T115:T129)</f>
        <v>0</v>
      </c>
      <c r="AR114" s="206" t="s">
        <v>80</v>
      </c>
      <c r="AT114" s="207" t="s">
        <v>71</v>
      </c>
      <c r="AU114" s="207" t="s">
        <v>80</v>
      </c>
      <c r="AY114" s="206" t="s">
        <v>147</v>
      </c>
      <c r="BK114" s="208">
        <f>SUM(BK115:BK129)</f>
        <v>0</v>
      </c>
    </row>
    <row r="115" s="1" customFormat="1" ht="24" customHeight="1">
      <c r="B115" s="37"/>
      <c r="C115" s="211" t="s">
        <v>180</v>
      </c>
      <c r="D115" s="211" t="s">
        <v>149</v>
      </c>
      <c r="E115" s="212" t="s">
        <v>918</v>
      </c>
      <c r="F115" s="213" t="s">
        <v>919</v>
      </c>
      <c r="G115" s="214" t="s">
        <v>298</v>
      </c>
      <c r="H115" s="215">
        <v>7</v>
      </c>
      <c r="I115" s="216"/>
      <c r="J115" s="217">
        <f>ROUND(I115*H115,2)</f>
        <v>0</v>
      </c>
      <c r="K115" s="213" t="s">
        <v>19</v>
      </c>
      <c r="L115" s="42"/>
      <c r="M115" s="218" t="s">
        <v>19</v>
      </c>
      <c r="N115" s="219" t="s">
        <v>43</v>
      </c>
      <c r="O115" s="82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AR115" s="222" t="s">
        <v>153</v>
      </c>
      <c r="AT115" s="222" t="s">
        <v>149</v>
      </c>
      <c r="AU115" s="222" t="s">
        <v>82</v>
      </c>
      <c r="AY115" s="16" t="s">
        <v>147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80</v>
      </c>
      <c r="BK115" s="223">
        <f>ROUND(I115*H115,2)</f>
        <v>0</v>
      </c>
      <c r="BL115" s="16" t="s">
        <v>153</v>
      </c>
      <c r="BM115" s="222" t="s">
        <v>220</v>
      </c>
    </row>
    <row r="116" s="1" customFormat="1" ht="16.5" customHeight="1">
      <c r="B116" s="37"/>
      <c r="C116" s="247" t="s">
        <v>217</v>
      </c>
      <c r="D116" s="247" t="s">
        <v>257</v>
      </c>
      <c r="E116" s="248" t="s">
        <v>920</v>
      </c>
      <c r="F116" s="249" t="s">
        <v>921</v>
      </c>
      <c r="G116" s="250" t="s">
        <v>298</v>
      </c>
      <c r="H116" s="251">
        <v>7</v>
      </c>
      <c r="I116" s="252"/>
      <c r="J116" s="253">
        <f>ROUND(I116*H116,2)</f>
        <v>0</v>
      </c>
      <c r="K116" s="249" t="s">
        <v>19</v>
      </c>
      <c r="L116" s="254"/>
      <c r="M116" s="255" t="s">
        <v>19</v>
      </c>
      <c r="N116" s="256" t="s">
        <v>43</v>
      </c>
      <c r="O116" s="82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AR116" s="222" t="s">
        <v>162</v>
      </c>
      <c r="AT116" s="222" t="s">
        <v>257</v>
      </c>
      <c r="AU116" s="222" t="s">
        <v>82</v>
      </c>
      <c r="AY116" s="16" t="s">
        <v>147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80</v>
      </c>
      <c r="BK116" s="223">
        <f>ROUND(I116*H116,2)</f>
        <v>0</v>
      </c>
      <c r="BL116" s="16" t="s">
        <v>153</v>
      </c>
      <c r="BM116" s="222" t="s">
        <v>223</v>
      </c>
    </row>
    <row r="117" s="1" customFormat="1" ht="24" customHeight="1">
      <c r="B117" s="37"/>
      <c r="C117" s="211" t="s">
        <v>183</v>
      </c>
      <c r="D117" s="211" t="s">
        <v>149</v>
      </c>
      <c r="E117" s="212" t="s">
        <v>922</v>
      </c>
      <c r="F117" s="213" t="s">
        <v>923</v>
      </c>
      <c r="G117" s="214" t="s">
        <v>298</v>
      </c>
      <c r="H117" s="215">
        <v>7</v>
      </c>
      <c r="I117" s="216"/>
      <c r="J117" s="217">
        <f>ROUND(I117*H117,2)</f>
        <v>0</v>
      </c>
      <c r="K117" s="213" t="s">
        <v>19</v>
      </c>
      <c r="L117" s="42"/>
      <c r="M117" s="218" t="s">
        <v>19</v>
      </c>
      <c r="N117" s="219" t="s">
        <v>43</v>
      </c>
      <c r="O117" s="82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222" t="s">
        <v>153</v>
      </c>
      <c r="AT117" s="222" t="s">
        <v>149</v>
      </c>
      <c r="AU117" s="222" t="s">
        <v>82</v>
      </c>
      <c r="AY117" s="16" t="s">
        <v>147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80</v>
      </c>
      <c r="BK117" s="223">
        <f>ROUND(I117*H117,2)</f>
        <v>0</v>
      </c>
      <c r="BL117" s="16" t="s">
        <v>153</v>
      </c>
      <c r="BM117" s="222" t="s">
        <v>226</v>
      </c>
    </row>
    <row r="118" s="1" customFormat="1" ht="24" customHeight="1">
      <c r="B118" s="37"/>
      <c r="C118" s="247" t="s">
        <v>7</v>
      </c>
      <c r="D118" s="247" t="s">
        <v>257</v>
      </c>
      <c r="E118" s="248" t="s">
        <v>924</v>
      </c>
      <c r="F118" s="249" t="s">
        <v>925</v>
      </c>
      <c r="G118" s="250" t="s">
        <v>298</v>
      </c>
      <c r="H118" s="251">
        <v>3</v>
      </c>
      <c r="I118" s="252"/>
      <c r="J118" s="253">
        <f>ROUND(I118*H118,2)</f>
        <v>0</v>
      </c>
      <c r="K118" s="249" t="s">
        <v>19</v>
      </c>
      <c r="L118" s="254"/>
      <c r="M118" s="255" t="s">
        <v>19</v>
      </c>
      <c r="N118" s="256" t="s">
        <v>43</v>
      </c>
      <c r="O118" s="82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AR118" s="222" t="s">
        <v>162</v>
      </c>
      <c r="AT118" s="222" t="s">
        <v>257</v>
      </c>
      <c r="AU118" s="222" t="s">
        <v>82</v>
      </c>
      <c r="AY118" s="16" t="s">
        <v>147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80</v>
      </c>
      <c r="BK118" s="223">
        <f>ROUND(I118*H118,2)</f>
        <v>0</v>
      </c>
      <c r="BL118" s="16" t="s">
        <v>153</v>
      </c>
      <c r="BM118" s="222" t="s">
        <v>230</v>
      </c>
    </row>
    <row r="119" s="1" customFormat="1" ht="24" customHeight="1">
      <c r="B119" s="37"/>
      <c r="C119" s="247" t="s">
        <v>187</v>
      </c>
      <c r="D119" s="247" t="s">
        <v>257</v>
      </c>
      <c r="E119" s="248" t="s">
        <v>926</v>
      </c>
      <c r="F119" s="249" t="s">
        <v>927</v>
      </c>
      <c r="G119" s="250" t="s">
        <v>298</v>
      </c>
      <c r="H119" s="251">
        <v>3</v>
      </c>
      <c r="I119" s="252"/>
      <c r="J119" s="253">
        <f>ROUND(I119*H119,2)</f>
        <v>0</v>
      </c>
      <c r="K119" s="249" t="s">
        <v>19</v>
      </c>
      <c r="L119" s="254"/>
      <c r="M119" s="255" t="s">
        <v>19</v>
      </c>
      <c r="N119" s="256" t="s">
        <v>43</v>
      </c>
      <c r="O119" s="82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AR119" s="222" t="s">
        <v>162</v>
      </c>
      <c r="AT119" s="222" t="s">
        <v>257</v>
      </c>
      <c r="AU119" s="222" t="s">
        <v>82</v>
      </c>
      <c r="AY119" s="16" t="s">
        <v>147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80</v>
      </c>
      <c r="BK119" s="223">
        <f>ROUND(I119*H119,2)</f>
        <v>0</v>
      </c>
      <c r="BL119" s="16" t="s">
        <v>153</v>
      </c>
      <c r="BM119" s="222" t="s">
        <v>235</v>
      </c>
    </row>
    <row r="120" s="1" customFormat="1" ht="24" customHeight="1">
      <c r="B120" s="37"/>
      <c r="C120" s="247" t="s">
        <v>232</v>
      </c>
      <c r="D120" s="247" t="s">
        <v>257</v>
      </c>
      <c r="E120" s="248" t="s">
        <v>928</v>
      </c>
      <c r="F120" s="249" t="s">
        <v>929</v>
      </c>
      <c r="G120" s="250" t="s">
        <v>298</v>
      </c>
      <c r="H120" s="251">
        <v>1</v>
      </c>
      <c r="I120" s="252"/>
      <c r="J120" s="253">
        <f>ROUND(I120*H120,2)</f>
        <v>0</v>
      </c>
      <c r="K120" s="249" t="s">
        <v>19</v>
      </c>
      <c r="L120" s="254"/>
      <c r="M120" s="255" t="s">
        <v>19</v>
      </c>
      <c r="N120" s="256" t="s">
        <v>43</v>
      </c>
      <c r="O120" s="8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AR120" s="222" t="s">
        <v>162</v>
      </c>
      <c r="AT120" s="222" t="s">
        <v>257</v>
      </c>
      <c r="AU120" s="222" t="s">
        <v>82</v>
      </c>
      <c r="AY120" s="16" t="s">
        <v>147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80</v>
      </c>
      <c r="BK120" s="223">
        <f>ROUND(I120*H120,2)</f>
        <v>0</v>
      </c>
      <c r="BL120" s="16" t="s">
        <v>153</v>
      </c>
      <c r="BM120" s="222" t="s">
        <v>238</v>
      </c>
    </row>
    <row r="121" s="1" customFormat="1" ht="24" customHeight="1">
      <c r="B121" s="37"/>
      <c r="C121" s="211" t="s">
        <v>190</v>
      </c>
      <c r="D121" s="211" t="s">
        <v>149</v>
      </c>
      <c r="E121" s="212" t="s">
        <v>930</v>
      </c>
      <c r="F121" s="213" t="s">
        <v>931</v>
      </c>
      <c r="G121" s="214" t="s">
        <v>298</v>
      </c>
      <c r="H121" s="215">
        <v>2</v>
      </c>
      <c r="I121" s="216"/>
      <c r="J121" s="217">
        <f>ROUND(I121*H121,2)</f>
        <v>0</v>
      </c>
      <c r="K121" s="213" t="s">
        <v>19</v>
      </c>
      <c r="L121" s="42"/>
      <c r="M121" s="218" t="s">
        <v>19</v>
      </c>
      <c r="N121" s="219" t="s">
        <v>43</v>
      </c>
      <c r="O121" s="8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AR121" s="222" t="s">
        <v>153</v>
      </c>
      <c r="AT121" s="222" t="s">
        <v>149</v>
      </c>
      <c r="AU121" s="222" t="s">
        <v>82</v>
      </c>
      <c r="AY121" s="16" t="s">
        <v>147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80</v>
      </c>
      <c r="BK121" s="223">
        <f>ROUND(I121*H121,2)</f>
        <v>0</v>
      </c>
      <c r="BL121" s="16" t="s">
        <v>153</v>
      </c>
      <c r="BM121" s="222" t="s">
        <v>243</v>
      </c>
    </row>
    <row r="122" s="1" customFormat="1" ht="16.5" customHeight="1">
      <c r="B122" s="37"/>
      <c r="C122" s="247" t="s">
        <v>240</v>
      </c>
      <c r="D122" s="247" t="s">
        <v>257</v>
      </c>
      <c r="E122" s="248" t="s">
        <v>932</v>
      </c>
      <c r="F122" s="249" t="s">
        <v>933</v>
      </c>
      <c r="G122" s="250" t="s">
        <v>172</v>
      </c>
      <c r="H122" s="251">
        <v>2</v>
      </c>
      <c r="I122" s="252"/>
      <c r="J122" s="253">
        <f>ROUND(I122*H122,2)</f>
        <v>0</v>
      </c>
      <c r="K122" s="249" t="s">
        <v>19</v>
      </c>
      <c r="L122" s="254"/>
      <c r="M122" s="255" t="s">
        <v>19</v>
      </c>
      <c r="N122" s="256" t="s">
        <v>43</v>
      </c>
      <c r="O122" s="8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AR122" s="222" t="s">
        <v>162</v>
      </c>
      <c r="AT122" s="222" t="s">
        <v>257</v>
      </c>
      <c r="AU122" s="222" t="s">
        <v>82</v>
      </c>
      <c r="AY122" s="16" t="s">
        <v>147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80</v>
      </c>
      <c r="BK122" s="223">
        <f>ROUND(I122*H122,2)</f>
        <v>0</v>
      </c>
      <c r="BL122" s="16" t="s">
        <v>153</v>
      </c>
      <c r="BM122" s="222" t="s">
        <v>246</v>
      </c>
    </row>
    <row r="123" s="1" customFormat="1" ht="24" customHeight="1">
      <c r="B123" s="37"/>
      <c r="C123" s="211" t="s">
        <v>194</v>
      </c>
      <c r="D123" s="211" t="s">
        <v>149</v>
      </c>
      <c r="E123" s="212" t="s">
        <v>934</v>
      </c>
      <c r="F123" s="213" t="s">
        <v>935</v>
      </c>
      <c r="G123" s="214" t="s">
        <v>298</v>
      </c>
      <c r="H123" s="215">
        <v>1</v>
      </c>
      <c r="I123" s="216"/>
      <c r="J123" s="217">
        <f>ROUND(I123*H123,2)</f>
        <v>0</v>
      </c>
      <c r="K123" s="213" t="s">
        <v>19</v>
      </c>
      <c r="L123" s="42"/>
      <c r="M123" s="218" t="s">
        <v>19</v>
      </c>
      <c r="N123" s="219" t="s">
        <v>43</v>
      </c>
      <c r="O123" s="8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AR123" s="222" t="s">
        <v>153</v>
      </c>
      <c r="AT123" s="222" t="s">
        <v>149</v>
      </c>
      <c r="AU123" s="222" t="s">
        <v>82</v>
      </c>
      <c r="AY123" s="16" t="s">
        <v>147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80</v>
      </c>
      <c r="BK123" s="223">
        <f>ROUND(I123*H123,2)</f>
        <v>0</v>
      </c>
      <c r="BL123" s="16" t="s">
        <v>153</v>
      </c>
      <c r="BM123" s="222" t="s">
        <v>251</v>
      </c>
    </row>
    <row r="124" s="1" customFormat="1" ht="36" customHeight="1">
      <c r="B124" s="37"/>
      <c r="C124" s="247" t="s">
        <v>247</v>
      </c>
      <c r="D124" s="247" t="s">
        <v>257</v>
      </c>
      <c r="E124" s="248" t="s">
        <v>936</v>
      </c>
      <c r="F124" s="249" t="s">
        <v>937</v>
      </c>
      <c r="G124" s="250" t="s">
        <v>298</v>
      </c>
      <c r="H124" s="251">
        <v>1</v>
      </c>
      <c r="I124" s="252"/>
      <c r="J124" s="253">
        <f>ROUND(I124*H124,2)</f>
        <v>0</v>
      </c>
      <c r="K124" s="249" t="s">
        <v>19</v>
      </c>
      <c r="L124" s="254"/>
      <c r="M124" s="255" t="s">
        <v>19</v>
      </c>
      <c r="N124" s="256" t="s">
        <v>43</v>
      </c>
      <c r="O124" s="8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AR124" s="222" t="s">
        <v>162</v>
      </c>
      <c r="AT124" s="222" t="s">
        <v>257</v>
      </c>
      <c r="AU124" s="222" t="s">
        <v>82</v>
      </c>
      <c r="AY124" s="16" t="s">
        <v>147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80</v>
      </c>
      <c r="BK124" s="223">
        <f>ROUND(I124*H124,2)</f>
        <v>0</v>
      </c>
      <c r="BL124" s="16" t="s">
        <v>153</v>
      </c>
      <c r="BM124" s="222" t="s">
        <v>255</v>
      </c>
    </row>
    <row r="125" s="1" customFormat="1" ht="24" customHeight="1">
      <c r="B125" s="37"/>
      <c r="C125" s="211" t="s">
        <v>199</v>
      </c>
      <c r="D125" s="211" t="s">
        <v>149</v>
      </c>
      <c r="E125" s="212" t="s">
        <v>938</v>
      </c>
      <c r="F125" s="213" t="s">
        <v>939</v>
      </c>
      <c r="G125" s="214" t="s">
        <v>172</v>
      </c>
      <c r="H125" s="215">
        <v>16</v>
      </c>
      <c r="I125" s="216"/>
      <c r="J125" s="217">
        <f>ROUND(I125*H125,2)</f>
        <v>0</v>
      </c>
      <c r="K125" s="213" t="s">
        <v>19</v>
      </c>
      <c r="L125" s="42"/>
      <c r="M125" s="218" t="s">
        <v>19</v>
      </c>
      <c r="N125" s="219" t="s">
        <v>43</v>
      </c>
      <c r="O125" s="8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AR125" s="222" t="s">
        <v>153</v>
      </c>
      <c r="AT125" s="222" t="s">
        <v>149</v>
      </c>
      <c r="AU125" s="222" t="s">
        <v>82</v>
      </c>
      <c r="AY125" s="16" t="s">
        <v>147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80</v>
      </c>
      <c r="BK125" s="223">
        <f>ROUND(I125*H125,2)</f>
        <v>0</v>
      </c>
      <c r="BL125" s="16" t="s">
        <v>153</v>
      </c>
      <c r="BM125" s="222" t="s">
        <v>260</v>
      </c>
    </row>
    <row r="126" s="1" customFormat="1" ht="24" customHeight="1">
      <c r="B126" s="37"/>
      <c r="C126" s="247" t="s">
        <v>256</v>
      </c>
      <c r="D126" s="247" t="s">
        <v>257</v>
      </c>
      <c r="E126" s="248" t="s">
        <v>940</v>
      </c>
      <c r="F126" s="249" t="s">
        <v>941</v>
      </c>
      <c r="G126" s="250" t="s">
        <v>172</v>
      </c>
      <c r="H126" s="251">
        <v>16</v>
      </c>
      <c r="I126" s="252"/>
      <c r="J126" s="253">
        <f>ROUND(I126*H126,2)</f>
        <v>0</v>
      </c>
      <c r="K126" s="249" t="s">
        <v>19</v>
      </c>
      <c r="L126" s="254"/>
      <c r="M126" s="255" t="s">
        <v>19</v>
      </c>
      <c r="N126" s="256" t="s">
        <v>43</v>
      </c>
      <c r="O126" s="8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AR126" s="222" t="s">
        <v>162</v>
      </c>
      <c r="AT126" s="222" t="s">
        <v>257</v>
      </c>
      <c r="AU126" s="222" t="s">
        <v>82</v>
      </c>
      <c r="AY126" s="16" t="s">
        <v>147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80</v>
      </c>
      <c r="BK126" s="223">
        <f>ROUND(I126*H126,2)</f>
        <v>0</v>
      </c>
      <c r="BL126" s="16" t="s">
        <v>153</v>
      </c>
      <c r="BM126" s="222" t="s">
        <v>263</v>
      </c>
    </row>
    <row r="127" s="1" customFormat="1" ht="24" customHeight="1">
      <c r="B127" s="37"/>
      <c r="C127" s="211" t="s">
        <v>205</v>
      </c>
      <c r="D127" s="211" t="s">
        <v>149</v>
      </c>
      <c r="E127" s="212" t="s">
        <v>942</v>
      </c>
      <c r="F127" s="213" t="s">
        <v>943</v>
      </c>
      <c r="G127" s="214" t="s">
        <v>172</v>
      </c>
      <c r="H127" s="215">
        <v>48</v>
      </c>
      <c r="I127" s="216"/>
      <c r="J127" s="217">
        <f>ROUND(I127*H127,2)</f>
        <v>0</v>
      </c>
      <c r="K127" s="213" t="s">
        <v>19</v>
      </c>
      <c r="L127" s="42"/>
      <c r="M127" s="218" t="s">
        <v>19</v>
      </c>
      <c r="N127" s="219" t="s">
        <v>43</v>
      </c>
      <c r="O127" s="8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AR127" s="222" t="s">
        <v>153</v>
      </c>
      <c r="AT127" s="222" t="s">
        <v>149</v>
      </c>
      <c r="AU127" s="222" t="s">
        <v>82</v>
      </c>
      <c r="AY127" s="16" t="s">
        <v>147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80</v>
      </c>
      <c r="BK127" s="223">
        <f>ROUND(I127*H127,2)</f>
        <v>0</v>
      </c>
      <c r="BL127" s="16" t="s">
        <v>153</v>
      </c>
      <c r="BM127" s="222" t="s">
        <v>379</v>
      </c>
    </row>
    <row r="128" s="1" customFormat="1" ht="24" customHeight="1">
      <c r="B128" s="37"/>
      <c r="C128" s="211" t="s">
        <v>264</v>
      </c>
      <c r="D128" s="211" t="s">
        <v>149</v>
      </c>
      <c r="E128" s="212" t="s">
        <v>944</v>
      </c>
      <c r="F128" s="213" t="s">
        <v>945</v>
      </c>
      <c r="G128" s="214" t="s">
        <v>172</v>
      </c>
      <c r="H128" s="215">
        <v>48</v>
      </c>
      <c r="I128" s="216"/>
      <c r="J128" s="217">
        <f>ROUND(I128*H128,2)</f>
        <v>0</v>
      </c>
      <c r="K128" s="213" t="s">
        <v>19</v>
      </c>
      <c r="L128" s="42"/>
      <c r="M128" s="218" t="s">
        <v>19</v>
      </c>
      <c r="N128" s="219" t="s">
        <v>43</v>
      </c>
      <c r="O128" s="8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AR128" s="222" t="s">
        <v>153</v>
      </c>
      <c r="AT128" s="222" t="s">
        <v>149</v>
      </c>
      <c r="AU128" s="222" t="s">
        <v>82</v>
      </c>
      <c r="AY128" s="16" t="s">
        <v>147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80</v>
      </c>
      <c r="BK128" s="223">
        <f>ROUND(I128*H128,2)</f>
        <v>0</v>
      </c>
      <c r="BL128" s="16" t="s">
        <v>153</v>
      </c>
      <c r="BM128" s="222" t="s">
        <v>271</v>
      </c>
    </row>
    <row r="129" s="1" customFormat="1" ht="16.5" customHeight="1">
      <c r="B129" s="37"/>
      <c r="C129" s="247" t="s">
        <v>209</v>
      </c>
      <c r="D129" s="247" t="s">
        <v>257</v>
      </c>
      <c r="E129" s="248" t="s">
        <v>946</v>
      </c>
      <c r="F129" s="249" t="s">
        <v>947</v>
      </c>
      <c r="G129" s="250" t="s">
        <v>172</v>
      </c>
      <c r="H129" s="251">
        <v>48</v>
      </c>
      <c r="I129" s="252"/>
      <c r="J129" s="253">
        <f>ROUND(I129*H129,2)</f>
        <v>0</v>
      </c>
      <c r="K129" s="249" t="s">
        <v>19</v>
      </c>
      <c r="L129" s="254"/>
      <c r="M129" s="255" t="s">
        <v>19</v>
      </c>
      <c r="N129" s="256" t="s">
        <v>43</v>
      </c>
      <c r="O129" s="8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AR129" s="222" t="s">
        <v>162</v>
      </c>
      <c r="AT129" s="222" t="s">
        <v>257</v>
      </c>
      <c r="AU129" s="222" t="s">
        <v>82</v>
      </c>
      <c r="AY129" s="16" t="s">
        <v>147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80</v>
      </c>
      <c r="BK129" s="223">
        <f>ROUND(I129*H129,2)</f>
        <v>0</v>
      </c>
      <c r="BL129" s="16" t="s">
        <v>153</v>
      </c>
      <c r="BM129" s="222" t="s">
        <v>276</v>
      </c>
    </row>
    <row r="130" s="11" customFormat="1" ht="22.8" customHeight="1">
      <c r="B130" s="195"/>
      <c r="C130" s="196"/>
      <c r="D130" s="197" t="s">
        <v>71</v>
      </c>
      <c r="E130" s="209" t="s">
        <v>177</v>
      </c>
      <c r="F130" s="209" t="s">
        <v>471</v>
      </c>
      <c r="G130" s="196"/>
      <c r="H130" s="196"/>
      <c r="I130" s="199"/>
      <c r="J130" s="210">
        <f>BK130</f>
        <v>0</v>
      </c>
      <c r="K130" s="196"/>
      <c r="L130" s="201"/>
      <c r="M130" s="202"/>
      <c r="N130" s="203"/>
      <c r="O130" s="203"/>
      <c r="P130" s="204">
        <f>P131</f>
        <v>0</v>
      </c>
      <c r="Q130" s="203"/>
      <c r="R130" s="204">
        <f>R131</f>
        <v>0</v>
      </c>
      <c r="S130" s="203"/>
      <c r="T130" s="205">
        <f>T131</f>
        <v>0</v>
      </c>
      <c r="AR130" s="206" t="s">
        <v>80</v>
      </c>
      <c r="AT130" s="207" t="s">
        <v>71</v>
      </c>
      <c r="AU130" s="207" t="s">
        <v>80</v>
      </c>
      <c r="AY130" s="206" t="s">
        <v>147</v>
      </c>
      <c r="BK130" s="208">
        <f>BK131</f>
        <v>0</v>
      </c>
    </row>
    <row r="131" s="11" customFormat="1" ht="20.88" customHeight="1">
      <c r="B131" s="195"/>
      <c r="C131" s="196"/>
      <c r="D131" s="197" t="s">
        <v>71</v>
      </c>
      <c r="E131" s="209" t="s">
        <v>493</v>
      </c>
      <c r="F131" s="209" t="s">
        <v>494</v>
      </c>
      <c r="G131" s="196"/>
      <c r="H131" s="196"/>
      <c r="I131" s="199"/>
      <c r="J131" s="210">
        <f>BK131</f>
        <v>0</v>
      </c>
      <c r="K131" s="196"/>
      <c r="L131" s="201"/>
      <c r="M131" s="202"/>
      <c r="N131" s="203"/>
      <c r="O131" s="203"/>
      <c r="P131" s="204">
        <f>P132</f>
        <v>0</v>
      </c>
      <c r="Q131" s="203"/>
      <c r="R131" s="204">
        <f>R132</f>
        <v>0</v>
      </c>
      <c r="S131" s="203"/>
      <c r="T131" s="205">
        <f>T132</f>
        <v>0</v>
      </c>
      <c r="AR131" s="206" t="s">
        <v>80</v>
      </c>
      <c r="AT131" s="207" t="s">
        <v>71</v>
      </c>
      <c r="AU131" s="207" t="s">
        <v>82</v>
      </c>
      <c r="AY131" s="206" t="s">
        <v>147</v>
      </c>
      <c r="BK131" s="208">
        <f>BK132</f>
        <v>0</v>
      </c>
    </row>
    <row r="132" s="1" customFormat="1" ht="24" customHeight="1">
      <c r="B132" s="37"/>
      <c r="C132" s="211" t="s">
        <v>272</v>
      </c>
      <c r="D132" s="211" t="s">
        <v>149</v>
      </c>
      <c r="E132" s="212" t="s">
        <v>948</v>
      </c>
      <c r="F132" s="213" t="s">
        <v>949</v>
      </c>
      <c r="G132" s="214" t="s">
        <v>250</v>
      </c>
      <c r="H132" s="215">
        <v>17.120000000000001</v>
      </c>
      <c r="I132" s="216"/>
      <c r="J132" s="217">
        <f>ROUND(I132*H132,2)</f>
        <v>0</v>
      </c>
      <c r="K132" s="213" t="s">
        <v>19</v>
      </c>
      <c r="L132" s="42"/>
      <c r="M132" s="257" t="s">
        <v>19</v>
      </c>
      <c r="N132" s="258" t="s">
        <v>43</v>
      </c>
      <c r="O132" s="259"/>
      <c r="P132" s="260">
        <f>O132*H132</f>
        <v>0</v>
      </c>
      <c r="Q132" s="260">
        <v>0</v>
      </c>
      <c r="R132" s="260">
        <f>Q132*H132</f>
        <v>0</v>
      </c>
      <c r="S132" s="260">
        <v>0</v>
      </c>
      <c r="T132" s="261">
        <f>S132*H132</f>
        <v>0</v>
      </c>
      <c r="AR132" s="222" t="s">
        <v>153</v>
      </c>
      <c r="AT132" s="222" t="s">
        <v>149</v>
      </c>
      <c r="AU132" s="222" t="s">
        <v>156</v>
      </c>
      <c r="AY132" s="16" t="s">
        <v>147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80</v>
      </c>
      <c r="BK132" s="223">
        <f>ROUND(I132*H132,2)</f>
        <v>0</v>
      </c>
      <c r="BL132" s="16" t="s">
        <v>153</v>
      </c>
      <c r="BM132" s="222" t="s">
        <v>279</v>
      </c>
    </row>
    <row r="133" s="1" customFormat="1" ht="6.96" customHeight="1">
      <c r="B133" s="57"/>
      <c r="C133" s="58"/>
      <c r="D133" s="58"/>
      <c r="E133" s="58"/>
      <c r="F133" s="58"/>
      <c r="G133" s="58"/>
      <c r="H133" s="58"/>
      <c r="I133" s="161"/>
      <c r="J133" s="58"/>
      <c r="K133" s="58"/>
      <c r="L133" s="42"/>
    </row>
  </sheetData>
  <sheetProtection sheet="1" autoFilter="0" formatColumns="0" formatRows="0" objects="1" scenarios="1" spinCount="100000" saltValue="c3K7T/hmxDlWO09eMxB9vGQxQ2zI+vf6IOLJDS2WkvurEPS5RFZx06v0xlYf3pLUfa2gAoO+KZoDQIdKMFdmSA==" hashValue="yPjyiFtORqPYFMJvFBekhyPBBWZkmDtaVg6jL3BBTaWcBFDFGqUDotkvg/ZNThaCU2jtSGftxOBpF9yffb+eZQ==" algorithmName="SHA-512" password="CC35"/>
  <autoFilter ref="C84:K13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110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114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115</v>
      </c>
      <c r="I8" s="135"/>
      <c r="L8" s="42"/>
    </row>
    <row r="9" s="1" customFormat="1" ht="36.96" customHeight="1">
      <c r="B9" s="42"/>
      <c r="E9" s="136" t="s">
        <v>950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951</v>
      </c>
      <c r="I12" s="138" t="s">
        <v>23</v>
      </c>
      <c r="J12" s="139" t="str">
        <f>'Rekapitulace stavby'!AN8</f>
        <v>16. 3. 2019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952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">
        <v>19</v>
      </c>
      <c r="L20" s="42"/>
    </row>
    <row r="21" s="1" customFormat="1" ht="18" customHeight="1">
      <c r="B21" s="42"/>
      <c r="E21" s="137" t="s">
        <v>953</v>
      </c>
      <c r="I21" s="138" t="s">
        <v>28</v>
      </c>
      <c r="J21" s="137" t="s">
        <v>19</v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">
        <v>19</v>
      </c>
      <c r="L23" s="42"/>
    </row>
    <row r="24" s="1" customFormat="1" ht="18" customHeight="1">
      <c r="B24" s="42"/>
      <c r="E24" s="137" t="s">
        <v>954</v>
      </c>
      <c r="I24" s="138" t="s">
        <v>28</v>
      </c>
      <c r="J24" s="137" t="s">
        <v>19</v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ROUND(J80,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ROUND((SUM(BE80:BE101)),  2)</f>
        <v>0</v>
      </c>
      <c r="I33" s="150">
        <v>0.20999999999999999</v>
      </c>
      <c r="J33" s="149">
        <f>ROUND(((SUM(BE80:BE101))*I33),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ROUND((SUM(BF80:BF101)),  2)</f>
        <v>0</v>
      </c>
      <c r="I34" s="150">
        <v>0.14999999999999999</v>
      </c>
      <c r="J34" s="149">
        <f>ROUND(((SUM(BF80:BF101))*I34),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ROUND((SUM(BG80:BG101)),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ROUND((SUM(BH80:BH101)),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ROUND((SUM(BI80:BI101)),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117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115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10 - VRN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Úherce</v>
      </c>
      <c r="G52" s="38"/>
      <c r="H52" s="38"/>
      <c r="I52" s="138" t="s">
        <v>23</v>
      </c>
      <c r="J52" s="70" t="str">
        <f>IF(J12="","",J12)</f>
        <v>16. 3. 2019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43.05" customHeight="1">
      <c r="B54" s="37"/>
      <c r="C54" s="31" t="s">
        <v>25</v>
      </c>
      <c r="D54" s="38"/>
      <c r="E54" s="38"/>
      <c r="F54" s="26" t="str">
        <f>E15</f>
        <v>VaK Mladá Boleslav, a.s.</v>
      </c>
      <c r="G54" s="38"/>
      <c r="H54" s="38"/>
      <c r="I54" s="138" t="s">
        <v>31</v>
      </c>
      <c r="J54" s="35" t="str">
        <f>E21</f>
        <v>Vodohospodářské inženýrské služby,a.s.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>Ing. Josef Němeček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118</v>
      </c>
      <c r="D57" s="167"/>
      <c r="E57" s="167"/>
      <c r="F57" s="167"/>
      <c r="G57" s="167"/>
      <c r="H57" s="167"/>
      <c r="I57" s="168"/>
      <c r="J57" s="169" t="s">
        <v>119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J80</f>
        <v>0</v>
      </c>
      <c r="K59" s="38"/>
      <c r="L59" s="42"/>
      <c r="AU59" s="16" t="s">
        <v>120</v>
      </c>
    </row>
    <row r="60" s="8" customFormat="1" ht="24.96" customHeight="1">
      <c r="B60" s="171"/>
      <c r="C60" s="172"/>
      <c r="D60" s="173" t="s">
        <v>955</v>
      </c>
      <c r="E60" s="174"/>
      <c r="F60" s="174"/>
      <c r="G60" s="174"/>
      <c r="H60" s="174"/>
      <c r="I60" s="175"/>
      <c r="J60" s="176">
        <f>J81</f>
        <v>0</v>
      </c>
      <c r="K60" s="172"/>
      <c r="L60" s="177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35"/>
      <c r="J61" s="38"/>
      <c r="K61" s="38"/>
      <c r="L61" s="42"/>
    </row>
    <row r="62" s="1" customFormat="1" ht="6.96" customHeight="1">
      <c r="B62" s="57"/>
      <c r="C62" s="58"/>
      <c r="D62" s="58"/>
      <c r="E62" s="58"/>
      <c r="F62" s="58"/>
      <c r="G62" s="58"/>
      <c r="H62" s="58"/>
      <c r="I62" s="161"/>
      <c r="J62" s="58"/>
      <c r="K62" s="58"/>
      <c r="L62" s="42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4"/>
      <c r="J66" s="60"/>
      <c r="K66" s="60"/>
      <c r="L66" s="42"/>
    </row>
    <row r="67" s="1" customFormat="1" ht="24.96" customHeight="1">
      <c r="B67" s="37"/>
      <c r="C67" s="22" t="s">
        <v>132</v>
      </c>
      <c r="D67" s="38"/>
      <c r="E67" s="38"/>
      <c r="F67" s="38"/>
      <c r="G67" s="38"/>
      <c r="H67" s="38"/>
      <c r="I67" s="135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35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35"/>
      <c r="J69" s="38"/>
      <c r="K69" s="38"/>
      <c r="L69" s="42"/>
    </row>
    <row r="70" s="1" customFormat="1" ht="16.5" customHeight="1">
      <c r="B70" s="37"/>
      <c r="C70" s="38"/>
      <c r="D70" s="38"/>
      <c r="E70" s="165" t="str">
        <f>E7</f>
        <v>Dostavba kanalizace v místní části Malá Bělá, uznatelné náklady</v>
      </c>
      <c r="F70" s="31"/>
      <c r="G70" s="31"/>
      <c r="H70" s="31"/>
      <c r="I70" s="135"/>
      <c r="J70" s="38"/>
      <c r="K70" s="38"/>
      <c r="L70" s="42"/>
    </row>
    <row r="71" s="1" customFormat="1" ht="12" customHeight="1">
      <c r="B71" s="37"/>
      <c r="C71" s="31" t="s">
        <v>115</v>
      </c>
      <c r="D71" s="38"/>
      <c r="E71" s="38"/>
      <c r="F71" s="38"/>
      <c r="G71" s="38"/>
      <c r="H71" s="38"/>
      <c r="I71" s="135"/>
      <c r="J71" s="38"/>
      <c r="K71" s="38"/>
      <c r="L71" s="42"/>
    </row>
    <row r="72" s="1" customFormat="1" ht="16.5" customHeight="1">
      <c r="B72" s="37"/>
      <c r="C72" s="38"/>
      <c r="D72" s="38"/>
      <c r="E72" s="67" t="str">
        <f>E9</f>
        <v>10 - VRN</v>
      </c>
      <c r="F72" s="38"/>
      <c r="G72" s="38"/>
      <c r="H72" s="38"/>
      <c r="I72" s="135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35"/>
      <c r="J73" s="38"/>
      <c r="K73" s="38"/>
      <c r="L73" s="42"/>
    </row>
    <row r="74" s="1" customFormat="1" ht="12" customHeight="1">
      <c r="B74" s="37"/>
      <c r="C74" s="31" t="s">
        <v>21</v>
      </c>
      <c r="D74" s="38"/>
      <c r="E74" s="38"/>
      <c r="F74" s="26" t="str">
        <f>F12</f>
        <v>Úherce</v>
      </c>
      <c r="G74" s="38"/>
      <c r="H74" s="38"/>
      <c r="I74" s="138" t="s">
        <v>23</v>
      </c>
      <c r="J74" s="70" t="str">
        <f>IF(J12="","",J12)</f>
        <v>16. 3. 2019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5"/>
      <c r="J75" s="38"/>
      <c r="K75" s="38"/>
      <c r="L75" s="42"/>
    </row>
    <row r="76" s="1" customFormat="1" ht="43.05" customHeight="1">
      <c r="B76" s="37"/>
      <c r="C76" s="31" t="s">
        <v>25</v>
      </c>
      <c r="D76" s="38"/>
      <c r="E76" s="38"/>
      <c r="F76" s="26" t="str">
        <f>E15</f>
        <v>VaK Mladá Boleslav, a.s.</v>
      </c>
      <c r="G76" s="38"/>
      <c r="H76" s="38"/>
      <c r="I76" s="138" t="s">
        <v>31</v>
      </c>
      <c r="J76" s="35" t="str">
        <f>E21</f>
        <v>Vodohospodářské inženýrské služby,a.s.</v>
      </c>
      <c r="K76" s="38"/>
      <c r="L76" s="42"/>
    </row>
    <row r="77" s="1" customFormat="1" ht="15.15" customHeight="1">
      <c r="B77" s="37"/>
      <c r="C77" s="31" t="s">
        <v>29</v>
      </c>
      <c r="D77" s="38"/>
      <c r="E77" s="38"/>
      <c r="F77" s="26" t="str">
        <f>IF(E18="","",E18)</f>
        <v>Vyplň údaj</v>
      </c>
      <c r="G77" s="38"/>
      <c r="H77" s="38"/>
      <c r="I77" s="138" t="s">
        <v>34</v>
      </c>
      <c r="J77" s="35" t="str">
        <f>E24</f>
        <v>Ing. Josef Němeček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35"/>
      <c r="J78" s="38"/>
      <c r="K78" s="38"/>
      <c r="L78" s="42"/>
    </row>
    <row r="79" s="10" customFormat="1" ht="29.28" customHeight="1">
      <c r="B79" s="185"/>
      <c r="C79" s="186" t="s">
        <v>133</v>
      </c>
      <c r="D79" s="187" t="s">
        <v>57</v>
      </c>
      <c r="E79" s="187" t="s">
        <v>53</v>
      </c>
      <c r="F79" s="187" t="s">
        <v>54</v>
      </c>
      <c r="G79" s="187" t="s">
        <v>134</v>
      </c>
      <c r="H79" s="187" t="s">
        <v>135</v>
      </c>
      <c r="I79" s="188" t="s">
        <v>136</v>
      </c>
      <c r="J79" s="187" t="s">
        <v>119</v>
      </c>
      <c r="K79" s="189" t="s">
        <v>137</v>
      </c>
      <c r="L79" s="190"/>
      <c r="M79" s="90" t="s">
        <v>19</v>
      </c>
      <c r="N79" s="91" t="s">
        <v>42</v>
      </c>
      <c r="O79" s="91" t="s">
        <v>138</v>
      </c>
      <c r="P79" s="91" t="s">
        <v>139</v>
      </c>
      <c r="Q79" s="91" t="s">
        <v>140</v>
      </c>
      <c r="R79" s="91" t="s">
        <v>141</v>
      </c>
      <c r="S79" s="91" t="s">
        <v>142</v>
      </c>
      <c r="T79" s="92" t="s">
        <v>143</v>
      </c>
    </row>
    <row r="80" s="1" customFormat="1" ht="22.8" customHeight="1">
      <c r="B80" s="37"/>
      <c r="C80" s="97" t="s">
        <v>144</v>
      </c>
      <c r="D80" s="38"/>
      <c r="E80" s="38"/>
      <c r="F80" s="38"/>
      <c r="G80" s="38"/>
      <c r="H80" s="38"/>
      <c r="I80" s="135"/>
      <c r="J80" s="191">
        <f>BK80</f>
        <v>0</v>
      </c>
      <c r="K80" s="38"/>
      <c r="L80" s="42"/>
      <c r="M80" s="93"/>
      <c r="N80" s="94"/>
      <c r="O80" s="94"/>
      <c r="P80" s="192">
        <f>P81</f>
        <v>0</v>
      </c>
      <c r="Q80" s="94"/>
      <c r="R80" s="192">
        <f>R81</f>
        <v>0</v>
      </c>
      <c r="S80" s="94"/>
      <c r="T80" s="193">
        <f>T81</f>
        <v>0</v>
      </c>
      <c r="AT80" s="16" t="s">
        <v>71</v>
      </c>
      <c r="AU80" s="16" t="s">
        <v>120</v>
      </c>
      <c r="BK80" s="194">
        <f>BK81</f>
        <v>0</v>
      </c>
    </row>
    <row r="81" s="11" customFormat="1" ht="25.92" customHeight="1">
      <c r="B81" s="195"/>
      <c r="C81" s="196"/>
      <c r="D81" s="197" t="s">
        <v>71</v>
      </c>
      <c r="E81" s="198" t="s">
        <v>956</v>
      </c>
      <c r="F81" s="198" t="s">
        <v>957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SUM(P82:P101)</f>
        <v>0</v>
      </c>
      <c r="Q81" s="203"/>
      <c r="R81" s="204">
        <f>SUM(R82:R101)</f>
        <v>0</v>
      </c>
      <c r="S81" s="203"/>
      <c r="T81" s="205">
        <f>SUM(T82:T101)</f>
        <v>0</v>
      </c>
      <c r="AR81" s="206" t="s">
        <v>163</v>
      </c>
      <c r="AT81" s="207" t="s">
        <v>71</v>
      </c>
      <c r="AU81" s="207" t="s">
        <v>72</v>
      </c>
      <c r="AY81" s="206" t="s">
        <v>147</v>
      </c>
      <c r="BK81" s="208">
        <f>SUM(BK82:BK101)</f>
        <v>0</v>
      </c>
    </row>
    <row r="82" s="1" customFormat="1" ht="16.5" customHeight="1">
      <c r="B82" s="37"/>
      <c r="C82" s="211" t="s">
        <v>80</v>
      </c>
      <c r="D82" s="211" t="s">
        <v>149</v>
      </c>
      <c r="E82" s="212" t="s">
        <v>958</v>
      </c>
      <c r="F82" s="213" t="s">
        <v>959</v>
      </c>
      <c r="G82" s="214" t="s">
        <v>960</v>
      </c>
      <c r="H82" s="215">
        <v>1</v>
      </c>
      <c r="I82" s="216"/>
      <c r="J82" s="217">
        <f>ROUND(I82*H82,2)</f>
        <v>0</v>
      </c>
      <c r="K82" s="213" t="s">
        <v>19</v>
      </c>
      <c r="L82" s="42"/>
      <c r="M82" s="218" t="s">
        <v>19</v>
      </c>
      <c r="N82" s="219" t="s">
        <v>43</v>
      </c>
      <c r="O82" s="82"/>
      <c r="P82" s="220">
        <f>O82*H82</f>
        <v>0</v>
      </c>
      <c r="Q82" s="220">
        <v>0</v>
      </c>
      <c r="R82" s="220">
        <f>Q82*H82</f>
        <v>0</v>
      </c>
      <c r="S82" s="220">
        <v>0</v>
      </c>
      <c r="T82" s="221">
        <f>S82*H82</f>
        <v>0</v>
      </c>
      <c r="AR82" s="222" t="s">
        <v>153</v>
      </c>
      <c r="AT82" s="222" t="s">
        <v>149</v>
      </c>
      <c r="AU82" s="222" t="s">
        <v>80</v>
      </c>
      <c r="AY82" s="16" t="s">
        <v>147</v>
      </c>
      <c r="BE82" s="223">
        <f>IF(N82="základní",J82,0)</f>
        <v>0</v>
      </c>
      <c r="BF82" s="223">
        <f>IF(N82="snížená",J82,0)</f>
        <v>0</v>
      </c>
      <c r="BG82" s="223">
        <f>IF(N82="zákl. přenesená",J82,0)</f>
        <v>0</v>
      </c>
      <c r="BH82" s="223">
        <f>IF(N82="sníž. přenesená",J82,0)</f>
        <v>0</v>
      </c>
      <c r="BI82" s="223">
        <f>IF(N82="nulová",J82,0)</f>
        <v>0</v>
      </c>
      <c r="BJ82" s="16" t="s">
        <v>80</v>
      </c>
      <c r="BK82" s="223">
        <f>ROUND(I82*H82,2)</f>
        <v>0</v>
      </c>
      <c r="BL82" s="16" t="s">
        <v>153</v>
      </c>
      <c r="BM82" s="222" t="s">
        <v>961</v>
      </c>
    </row>
    <row r="83" s="1" customFormat="1" ht="16.5" customHeight="1">
      <c r="B83" s="37"/>
      <c r="C83" s="211" t="s">
        <v>82</v>
      </c>
      <c r="D83" s="211" t="s">
        <v>149</v>
      </c>
      <c r="E83" s="212" t="s">
        <v>962</v>
      </c>
      <c r="F83" s="213" t="s">
        <v>963</v>
      </c>
      <c r="G83" s="214" t="s">
        <v>960</v>
      </c>
      <c r="H83" s="215">
        <v>1</v>
      </c>
      <c r="I83" s="216"/>
      <c r="J83" s="217">
        <f>ROUND(I83*H83,2)</f>
        <v>0</v>
      </c>
      <c r="K83" s="213" t="s">
        <v>19</v>
      </c>
      <c r="L83" s="42"/>
      <c r="M83" s="218" t="s">
        <v>19</v>
      </c>
      <c r="N83" s="219" t="s">
        <v>43</v>
      </c>
      <c r="O83" s="82"/>
      <c r="P83" s="220">
        <f>O83*H83</f>
        <v>0</v>
      </c>
      <c r="Q83" s="220">
        <v>0</v>
      </c>
      <c r="R83" s="220">
        <f>Q83*H83</f>
        <v>0</v>
      </c>
      <c r="S83" s="220">
        <v>0</v>
      </c>
      <c r="T83" s="221">
        <f>S83*H83</f>
        <v>0</v>
      </c>
      <c r="AR83" s="222" t="s">
        <v>153</v>
      </c>
      <c r="AT83" s="222" t="s">
        <v>149</v>
      </c>
      <c r="AU83" s="222" t="s">
        <v>80</v>
      </c>
      <c r="AY83" s="16" t="s">
        <v>147</v>
      </c>
      <c r="BE83" s="223">
        <f>IF(N83="základní",J83,0)</f>
        <v>0</v>
      </c>
      <c r="BF83" s="223">
        <f>IF(N83="snížená",J83,0)</f>
        <v>0</v>
      </c>
      <c r="BG83" s="223">
        <f>IF(N83="zákl. přenesená",J83,0)</f>
        <v>0</v>
      </c>
      <c r="BH83" s="223">
        <f>IF(N83="sníž. přenesená",J83,0)</f>
        <v>0</v>
      </c>
      <c r="BI83" s="223">
        <f>IF(N83="nulová",J83,0)</f>
        <v>0</v>
      </c>
      <c r="BJ83" s="16" t="s">
        <v>80</v>
      </c>
      <c r="BK83" s="223">
        <f>ROUND(I83*H83,2)</f>
        <v>0</v>
      </c>
      <c r="BL83" s="16" t="s">
        <v>153</v>
      </c>
      <c r="BM83" s="222" t="s">
        <v>964</v>
      </c>
    </row>
    <row r="84" s="1" customFormat="1" ht="24" customHeight="1">
      <c r="B84" s="37"/>
      <c r="C84" s="211" t="s">
        <v>156</v>
      </c>
      <c r="D84" s="211" t="s">
        <v>149</v>
      </c>
      <c r="E84" s="212" t="s">
        <v>965</v>
      </c>
      <c r="F84" s="213" t="s">
        <v>966</v>
      </c>
      <c r="G84" s="214" t="s">
        <v>960</v>
      </c>
      <c r="H84" s="215">
        <v>1</v>
      </c>
      <c r="I84" s="216"/>
      <c r="J84" s="217">
        <f>ROUND(I84*H84,2)</f>
        <v>0</v>
      </c>
      <c r="K84" s="213" t="s">
        <v>19</v>
      </c>
      <c r="L84" s="42"/>
      <c r="M84" s="218" t="s">
        <v>19</v>
      </c>
      <c r="N84" s="219" t="s">
        <v>43</v>
      </c>
      <c r="O84" s="82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AR84" s="222" t="s">
        <v>153</v>
      </c>
      <c r="AT84" s="222" t="s">
        <v>149</v>
      </c>
      <c r="AU84" s="222" t="s">
        <v>80</v>
      </c>
      <c r="AY84" s="16" t="s">
        <v>147</v>
      </c>
      <c r="BE84" s="223">
        <f>IF(N84="základní",J84,0)</f>
        <v>0</v>
      </c>
      <c r="BF84" s="223">
        <f>IF(N84="snížená",J84,0)</f>
        <v>0</v>
      </c>
      <c r="BG84" s="223">
        <f>IF(N84="zákl. přenesená",J84,0)</f>
        <v>0</v>
      </c>
      <c r="BH84" s="223">
        <f>IF(N84="sníž. přenesená",J84,0)</f>
        <v>0</v>
      </c>
      <c r="BI84" s="223">
        <f>IF(N84="nulová",J84,0)</f>
        <v>0</v>
      </c>
      <c r="BJ84" s="16" t="s">
        <v>80</v>
      </c>
      <c r="BK84" s="223">
        <f>ROUND(I84*H84,2)</f>
        <v>0</v>
      </c>
      <c r="BL84" s="16" t="s">
        <v>153</v>
      </c>
      <c r="BM84" s="222" t="s">
        <v>967</v>
      </c>
    </row>
    <row r="85" s="1" customFormat="1" ht="16.5" customHeight="1">
      <c r="B85" s="37"/>
      <c r="C85" s="211" t="s">
        <v>153</v>
      </c>
      <c r="D85" s="211" t="s">
        <v>149</v>
      </c>
      <c r="E85" s="212" t="s">
        <v>968</v>
      </c>
      <c r="F85" s="213" t="s">
        <v>969</v>
      </c>
      <c r="G85" s="214" t="s">
        <v>960</v>
      </c>
      <c r="H85" s="215">
        <v>1</v>
      </c>
      <c r="I85" s="216"/>
      <c r="J85" s="217">
        <f>ROUND(I85*H85,2)</f>
        <v>0</v>
      </c>
      <c r="K85" s="213" t="s">
        <v>19</v>
      </c>
      <c r="L85" s="42"/>
      <c r="M85" s="218" t="s">
        <v>19</v>
      </c>
      <c r="N85" s="219" t="s">
        <v>43</v>
      </c>
      <c r="O85" s="82"/>
      <c r="P85" s="220">
        <f>O85*H85</f>
        <v>0</v>
      </c>
      <c r="Q85" s="220">
        <v>0</v>
      </c>
      <c r="R85" s="220">
        <f>Q85*H85</f>
        <v>0</v>
      </c>
      <c r="S85" s="220">
        <v>0</v>
      </c>
      <c r="T85" s="221">
        <f>S85*H85</f>
        <v>0</v>
      </c>
      <c r="AR85" s="222" t="s">
        <v>153</v>
      </c>
      <c r="AT85" s="222" t="s">
        <v>149</v>
      </c>
      <c r="AU85" s="222" t="s">
        <v>80</v>
      </c>
      <c r="AY85" s="16" t="s">
        <v>147</v>
      </c>
      <c r="BE85" s="223">
        <f>IF(N85="základní",J85,0)</f>
        <v>0</v>
      </c>
      <c r="BF85" s="223">
        <f>IF(N85="snížená",J85,0)</f>
        <v>0</v>
      </c>
      <c r="BG85" s="223">
        <f>IF(N85="zákl. přenesená",J85,0)</f>
        <v>0</v>
      </c>
      <c r="BH85" s="223">
        <f>IF(N85="sníž. přenesená",J85,0)</f>
        <v>0</v>
      </c>
      <c r="BI85" s="223">
        <f>IF(N85="nulová",J85,0)</f>
        <v>0</v>
      </c>
      <c r="BJ85" s="16" t="s">
        <v>80</v>
      </c>
      <c r="BK85" s="223">
        <f>ROUND(I85*H85,2)</f>
        <v>0</v>
      </c>
      <c r="BL85" s="16" t="s">
        <v>153</v>
      </c>
      <c r="BM85" s="222" t="s">
        <v>970</v>
      </c>
    </row>
    <row r="86" s="1" customFormat="1" ht="16.5" customHeight="1">
      <c r="B86" s="37"/>
      <c r="C86" s="211" t="s">
        <v>163</v>
      </c>
      <c r="D86" s="211" t="s">
        <v>149</v>
      </c>
      <c r="E86" s="212" t="s">
        <v>971</v>
      </c>
      <c r="F86" s="213" t="s">
        <v>972</v>
      </c>
      <c r="G86" s="214" t="s">
        <v>960</v>
      </c>
      <c r="H86" s="215">
        <v>1</v>
      </c>
      <c r="I86" s="216"/>
      <c r="J86" s="217">
        <f>ROUND(I86*H86,2)</f>
        <v>0</v>
      </c>
      <c r="K86" s="213" t="s">
        <v>19</v>
      </c>
      <c r="L86" s="42"/>
      <c r="M86" s="218" t="s">
        <v>19</v>
      </c>
      <c r="N86" s="219" t="s">
        <v>43</v>
      </c>
      <c r="O86" s="82"/>
      <c r="P86" s="220">
        <f>O86*H86</f>
        <v>0</v>
      </c>
      <c r="Q86" s="220">
        <v>0</v>
      </c>
      <c r="R86" s="220">
        <f>Q86*H86</f>
        <v>0</v>
      </c>
      <c r="S86" s="220">
        <v>0</v>
      </c>
      <c r="T86" s="221">
        <f>S86*H86</f>
        <v>0</v>
      </c>
      <c r="AR86" s="222" t="s">
        <v>153</v>
      </c>
      <c r="AT86" s="222" t="s">
        <v>149</v>
      </c>
      <c r="AU86" s="222" t="s">
        <v>80</v>
      </c>
      <c r="AY86" s="16" t="s">
        <v>147</v>
      </c>
      <c r="BE86" s="223">
        <f>IF(N86="základní",J86,0)</f>
        <v>0</v>
      </c>
      <c r="BF86" s="223">
        <f>IF(N86="snížená",J86,0)</f>
        <v>0</v>
      </c>
      <c r="BG86" s="223">
        <f>IF(N86="zákl. přenesená",J86,0)</f>
        <v>0</v>
      </c>
      <c r="BH86" s="223">
        <f>IF(N86="sníž. přenesená",J86,0)</f>
        <v>0</v>
      </c>
      <c r="BI86" s="223">
        <f>IF(N86="nulová",J86,0)</f>
        <v>0</v>
      </c>
      <c r="BJ86" s="16" t="s">
        <v>80</v>
      </c>
      <c r="BK86" s="223">
        <f>ROUND(I86*H86,2)</f>
        <v>0</v>
      </c>
      <c r="BL86" s="16" t="s">
        <v>153</v>
      </c>
      <c r="BM86" s="222" t="s">
        <v>973</v>
      </c>
    </row>
    <row r="87" s="1" customFormat="1" ht="24" customHeight="1">
      <c r="B87" s="37"/>
      <c r="C87" s="211" t="s">
        <v>159</v>
      </c>
      <c r="D87" s="211" t="s">
        <v>149</v>
      </c>
      <c r="E87" s="212" t="s">
        <v>974</v>
      </c>
      <c r="F87" s="213" t="s">
        <v>975</v>
      </c>
      <c r="G87" s="214" t="s">
        <v>960</v>
      </c>
      <c r="H87" s="215">
        <v>1</v>
      </c>
      <c r="I87" s="216"/>
      <c r="J87" s="217">
        <f>ROUND(I87*H87,2)</f>
        <v>0</v>
      </c>
      <c r="K87" s="213" t="s">
        <v>19</v>
      </c>
      <c r="L87" s="42"/>
      <c r="M87" s="218" t="s">
        <v>19</v>
      </c>
      <c r="N87" s="219" t="s">
        <v>43</v>
      </c>
      <c r="O87" s="82"/>
      <c r="P87" s="220">
        <f>O87*H87</f>
        <v>0</v>
      </c>
      <c r="Q87" s="220">
        <v>0</v>
      </c>
      <c r="R87" s="220">
        <f>Q87*H87</f>
        <v>0</v>
      </c>
      <c r="S87" s="220">
        <v>0</v>
      </c>
      <c r="T87" s="221">
        <f>S87*H87</f>
        <v>0</v>
      </c>
      <c r="AR87" s="222" t="s">
        <v>153</v>
      </c>
      <c r="AT87" s="222" t="s">
        <v>149</v>
      </c>
      <c r="AU87" s="222" t="s">
        <v>80</v>
      </c>
      <c r="AY87" s="16" t="s">
        <v>147</v>
      </c>
      <c r="BE87" s="223">
        <f>IF(N87="základní",J87,0)</f>
        <v>0</v>
      </c>
      <c r="BF87" s="223">
        <f>IF(N87="snížená",J87,0)</f>
        <v>0</v>
      </c>
      <c r="BG87" s="223">
        <f>IF(N87="zákl. přenesená",J87,0)</f>
        <v>0</v>
      </c>
      <c r="BH87" s="223">
        <f>IF(N87="sníž. přenesená",J87,0)</f>
        <v>0</v>
      </c>
      <c r="BI87" s="223">
        <f>IF(N87="nulová",J87,0)</f>
        <v>0</v>
      </c>
      <c r="BJ87" s="16" t="s">
        <v>80</v>
      </c>
      <c r="BK87" s="223">
        <f>ROUND(I87*H87,2)</f>
        <v>0</v>
      </c>
      <c r="BL87" s="16" t="s">
        <v>153</v>
      </c>
      <c r="BM87" s="222" t="s">
        <v>976</v>
      </c>
    </row>
    <row r="88" s="1" customFormat="1" ht="16.5" customHeight="1">
      <c r="B88" s="37"/>
      <c r="C88" s="211" t="s">
        <v>169</v>
      </c>
      <c r="D88" s="211" t="s">
        <v>149</v>
      </c>
      <c r="E88" s="212" t="s">
        <v>977</v>
      </c>
      <c r="F88" s="213" t="s">
        <v>978</v>
      </c>
      <c r="G88" s="214" t="s">
        <v>960</v>
      </c>
      <c r="H88" s="215">
        <v>1</v>
      </c>
      <c r="I88" s="216"/>
      <c r="J88" s="217">
        <f>ROUND(I88*H88,2)</f>
        <v>0</v>
      </c>
      <c r="K88" s="213" t="s">
        <v>19</v>
      </c>
      <c r="L88" s="42"/>
      <c r="M88" s="218" t="s">
        <v>19</v>
      </c>
      <c r="N88" s="219" t="s">
        <v>43</v>
      </c>
      <c r="O88" s="82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AR88" s="222" t="s">
        <v>153</v>
      </c>
      <c r="AT88" s="222" t="s">
        <v>149</v>
      </c>
      <c r="AU88" s="222" t="s">
        <v>80</v>
      </c>
      <c r="AY88" s="16" t="s">
        <v>147</v>
      </c>
      <c r="BE88" s="223">
        <f>IF(N88="základní",J88,0)</f>
        <v>0</v>
      </c>
      <c r="BF88" s="223">
        <f>IF(N88="snížená",J88,0)</f>
        <v>0</v>
      </c>
      <c r="BG88" s="223">
        <f>IF(N88="zákl. přenesená",J88,0)</f>
        <v>0</v>
      </c>
      <c r="BH88" s="223">
        <f>IF(N88="sníž. přenesená",J88,0)</f>
        <v>0</v>
      </c>
      <c r="BI88" s="223">
        <f>IF(N88="nulová",J88,0)</f>
        <v>0</v>
      </c>
      <c r="BJ88" s="16" t="s">
        <v>80</v>
      </c>
      <c r="BK88" s="223">
        <f>ROUND(I88*H88,2)</f>
        <v>0</v>
      </c>
      <c r="BL88" s="16" t="s">
        <v>153</v>
      </c>
      <c r="BM88" s="222" t="s">
        <v>979</v>
      </c>
    </row>
    <row r="89" s="1" customFormat="1" ht="16.5" customHeight="1">
      <c r="B89" s="37"/>
      <c r="C89" s="211" t="s">
        <v>162</v>
      </c>
      <c r="D89" s="211" t="s">
        <v>149</v>
      </c>
      <c r="E89" s="212" t="s">
        <v>980</v>
      </c>
      <c r="F89" s="213" t="s">
        <v>981</v>
      </c>
      <c r="G89" s="214" t="s">
        <v>960</v>
      </c>
      <c r="H89" s="215">
        <v>1</v>
      </c>
      <c r="I89" s="216"/>
      <c r="J89" s="217">
        <f>ROUND(I89*H89,2)</f>
        <v>0</v>
      </c>
      <c r="K89" s="213" t="s">
        <v>19</v>
      </c>
      <c r="L89" s="42"/>
      <c r="M89" s="218" t="s">
        <v>19</v>
      </c>
      <c r="N89" s="219" t="s">
        <v>43</v>
      </c>
      <c r="O89" s="82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AR89" s="222" t="s">
        <v>153</v>
      </c>
      <c r="AT89" s="222" t="s">
        <v>149</v>
      </c>
      <c r="AU89" s="222" t="s">
        <v>80</v>
      </c>
      <c r="AY89" s="16" t="s">
        <v>147</v>
      </c>
      <c r="BE89" s="223">
        <f>IF(N89="základní",J89,0)</f>
        <v>0</v>
      </c>
      <c r="BF89" s="223">
        <f>IF(N89="snížená",J89,0)</f>
        <v>0</v>
      </c>
      <c r="BG89" s="223">
        <f>IF(N89="zákl. přenesená",J89,0)</f>
        <v>0</v>
      </c>
      <c r="BH89" s="223">
        <f>IF(N89="sníž. přenesená",J89,0)</f>
        <v>0</v>
      </c>
      <c r="BI89" s="223">
        <f>IF(N89="nulová",J89,0)</f>
        <v>0</v>
      </c>
      <c r="BJ89" s="16" t="s">
        <v>80</v>
      </c>
      <c r="BK89" s="223">
        <f>ROUND(I89*H89,2)</f>
        <v>0</v>
      </c>
      <c r="BL89" s="16" t="s">
        <v>153</v>
      </c>
      <c r="BM89" s="222" t="s">
        <v>982</v>
      </c>
    </row>
    <row r="90" s="1" customFormat="1" ht="16.5" customHeight="1">
      <c r="B90" s="37"/>
      <c r="C90" s="211" t="s">
        <v>177</v>
      </c>
      <c r="D90" s="211" t="s">
        <v>149</v>
      </c>
      <c r="E90" s="212" t="s">
        <v>983</v>
      </c>
      <c r="F90" s="213" t="s">
        <v>984</v>
      </c>
      <c r="G90" s="214" t="s">
        <v>960</v>
      </c>
      <c r="H90" s="215">
        <v>1</v>
      </c>
      <c r="I90" s="216"/>
      <c r="J90" s="217">
        <f>ROUND(I90*H90,2)</f>
        <v>0</v>
      </c>
      <c r="K90" s="213" t="s">
        <v>19</v>
      </c>
      <c r="L90" s="42"/>
      <c r="M90" s="218" t="s">
        <v>19</v>
      </c>
      <c r="N90" s="219" t="s">
        <v>43</v>
      </c>
      <c r="O90" s="82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AR90" s="222" t="s">
        <v>153</v>
      </c>
      <c r="AT90" s="222" t="s">
        <v>149</v>
      </c>
      <c r="AU90" s="222" t="s">
        <v>80</v>
      </c>
      <c r="AY90" s="16" t="s">
        <v>147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6" t="s">
        <v>80</v>
      </c>
      <c r="BK90" s="223">
        <f>ROUND(I90*H90,2)</f>
        <v>0</v>
      </c>
      <c r="BL90" s="16" t="s">
        <v>153</v>
      </c>
      <c r="BM90" s="222" t="s">
        <v>985</v>
      </c>
    </row>
    <row r="91" s="1" customFormat="1" ht="16.5" customHeight="1">
      <c r="B91" s="37"/>
      <c r="C91" s="211" t="s">
        <v>107</v>
      </c>
      <c r="D91" s="211" t="s">
        <v>149</v>
      </c>
      <c r="E91" s="212" t="s">
        <v>986</v>
      </c>
      <c r="F91" s="213" t="s">
        <v>987</v>
      </c>
      <c r="G91" s="214" t="s">
        <v>960</v>
      </c>
      <c r="H91" s="215">
        <v>1</v>
      </c>
      <c r="I91" s="216"/>
      <c r="J91" s="217">
        <f>ROUND(I91*H91,2)</f>
        <v>0</v>
      </c>
      <c r="K91" s="213" t="s">
        <v>19</v>
      </c>
      <c r="L91" s="42"/>
      <c r="M91" s="218" t="s">
        <v>19</v>
      </c>
      <c r="N91" s="219" t="s">
        <v>43</v>
      </c>
      <c r="O91" s="82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AR91" s="222" t="s">
        <v>153</v>
      </c>
      <c r="AT91" s="222" t="s">
        <v>149</v>
      </c>
      <c r="AU91" s="222" t="s">
        <v>80</v>
      </c>
      <c r="AY91" s="16" t="s">
        <v>147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80</v>
      </c>
      <c r="BK91" s="223">
        <f>ROUND(I91*H91,2)</f>
        <v>0</v>
      </c>
      <c r="BL91" s="16" t="s">
        <v>153</v>
      </c>
      <c r="BM91" s="222" t="s">
        <v>988</v>
      </c>
    </row>
    <row r="92" s="1" customFormat="1" ht="16.5" customHeight="1">
      <c r="B92" s="37"/>
      <c r="C92" s="211" t="s">
        <v>184</v>
      </c>
      <c r="D92" s="211" t="s">
        <v>149</v>
      </c>
      <c r="E92" s="212" t="s">
        <v>989</v>
      </c>
      <c r="F92" s="213" t="s">
        <v>990</v>
      </c>
      <c r="G92" s="214" t="s">
        <v>960</v>
      </c>
      <c r="H92" s="215">
        <v>1</v>
      </c>
      <c r="I92" s="216"/>
      <c r="J92" s="217">
        <f>ROUND(I92*H92,2)</f>
        <v>0</v>
      </c>
      <c r="K92" s="213" t="s">
        <v>19</v>
      </c>
      <c r="L92" s="42"/>
      <c r="M92" s="218" t="s">
        <v>19</v>
      </c>
      <c r="N92" s="219" t="s">
        <v>43</v>
      </c>
      <c r="O92" s="82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AR92" s="222" t="s">
        <v>153</v>
      </c>
      <c r="AT92" s="222" t="s">
        <v>149</v>
      </c>
      <c r="AU92" s="222" t="s">
        <v>80</v>
      </c>
      <c r="AY92" s="16" t="s">
        <v>147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6" t="s">
        <v>80</v>
      </c>
      <c r="BK92" s="223">
        <f>ROUND(I92*H92,2)</f>
        <v>0</v>
      </c>
      <c r="BL92" s="16" t="s">
        <v>153</v>
      </c>
      <c r="BM92" s="222" t="s">
        <v>991</v>
      </c>
    </row>
    <row r="93" s="1" customFormat="1" ht="24" customHeight="1">
      <c r="B93" s="37"/>
      <c r="C93" s="211" t="s">
        <v>168</v>
      </c>
      <c r="D93" s="211" t="s">
        <v>149</v>
      </c>
      <c r="E93" s="212" t="s">
        <v>992</v>
      </c>
      <c r="F93" s="213" t="s">
        <v>993</v>
      </c>
      <c r="G93" s="214" t="s">
        <v>960</v>
      </c>
      <c r="H93" s="215">
        <v>1</v>
      </c>
      <c r="I93" s="216"/>
      <c r="J93" s="217">
        <f>ROUND(I93*H93,2)</f>
        <v>0</v>
      </c>
      <c r="K93" s="213" t="s">
        <v>19</v>
      </c>
      <c r="L93" s="42"/>
      <c r="M93" s="218" t="s">
        <v>19</v>
      </c>
      <c r="N93" s="219" t="s">
        <v>43</v>
      </c>
      <c r="O93" s="82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AR93" s="222" t="s">
        <v>153</v>
      </c>
      <c r="AT93" s="222" t="s">
        <v>149</v>
      </c>
      <c r="AU93" s="222" t="s">
        <v>80</v>
      </c>
      <c r="AY93" s="16" t="s">
        <v>147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80</v>
      </c>
      <c r="BK93" s="223">
        <f>ROUND(I93*H93,2)</f>
        <v>0</v>
      </c>
      <c r="BL93" s="16" t="s">
        <v>153</v>
      </c>
      <c r="BM93" s="222" t="s">
        <v>994</v>
      </c>
    </row>
    <row r="94" s="1" customFormat="1" ht="16.5" customHeight="1">
      <c r="B94" s="37"/>
      <c r="C94" s="211" t="s">
        <v>191</v>
      </c>
      <c r="D94" s="211" t="s">
        <v>149</v>
      </c>
      <c r="E94" s="212" t="s">
        <v>995</v>
      </c>
      <c r="F94" s="213" t="s">
        <v>996</v>
      </c>
      <c r="G94" s="214" t="s">
        <v>960</v>
      </c>
      <c r="H94" s="215">
        <v>1</v>
      </c>
      <c r="I94" s="216"/>
      <c r="J94" s="217">
        <f>ROUND(I94*H94,2)</f>
        <v>0</v>
      </c>
      <c r="K94" s="213" t="s">
        <v>19</v>
      </c>
      <c r="L94" s="42"/>
      <c r="M94" s="218" t="s">
        <v>19</v>
      </c>
      <c r="N94" s="219" t="s">
        <v>43</v>
      </c>
      <c r="O94" s="82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AR94" s="222" t="s">
        <v>153</v>
      </c>
      <c r="AT94" s="222" t="s">
        <v>149</v>
      </c>
      <c r="AU94" s="222" t="s">
        <v>80</v>
      </c>
      <c r="AY94" s="16" t="s">
        <v>147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80</v>
      </c>
      <c r="BK94" s="223">
        <f>ROUND(I94*H94,2)</f>
        <v>0</v>
      </c>
      <c r="BL94" s="16" t="s">
        <v>153</v>
      </c>
      <c r="BM94" s="222" t="s">
        <v>997</v>
      </c>
    </row>
    <row r="95" s="1" customFormat="1" ht="16.5" customHeight="1">
      <c r="B95" s="37"/>
      <c r="C95" s="211" t="s">
        <v>173</v>
      </c>
      <c r="D95" s="211" t="s">
        <v>149</v>
      </c>
      <c r="E95" s="212" t="s">
        <v>998</v>
      </c>
      <c r="F95" s="213" t="s">
        <v>999</v>
      </c>
      <c r="G95" s="214" t="s">
        <v>960</v>
      </c>
      <c r="H95" s="215">
        <v>1</v>
      </c>
      <c r="I95" s="216"/>
      <c r="J95" s="217">
        <f>ROUND(I95*H95,2)</f>
        <v>0</v>
      </c>
      <c r="K95" s="213" t="s">
        <v>19</v>
      </c>
      <c r="L95" s="42"/>
      <c r="M95" s="218" t="s">
        <v>19</v>
      </c>
      <c r="N95" s="219" t="s">
        <v>43</v>
      </c>
      <c r="O95" s="82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AR95" s="222" t="s">
        <v>153</v>
      </c>
      <c r="AT95" s="222" t="s">
        <v>149</v>
      </c>
      <c r="AU95" s="222" t="s">
        <v>80</v>
      </c>
      <c r="AY95" s="16" t="s">
        <v>147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80</v>
      </c>
      <c r="BK95" s="223">
        <f>ROUND(I95*H95,2)</f>
        <v>0</v>
      </c>
      <c r="BL95" s="16" t="s">
        <v>153</v>
      </c>
      <c r="BM95" s="222" t="s">
        <v>1000</v>
      </c>
    </row>
    <row r="96" s="1" customFormat="1" ht="24" customHeight="1">
      <c r="B96" s="37"/>
      <c r="C96" s="211" t="s">
        <v>8</v>
      </c>
      <c r="D96" s="211" t="s">
        <v>149</v>
      </c>
      <c r="E96" s="212" t="s">
        <v>1001</v>
      </c>
      <c r="F96" s="213" t="s">
        <v>1002</v>
      </c>
      <c r="G96" s="214" t="s">
        <v>960</v>
      </c>
      <c r="H96" s="215">
        <v>1</v>
      </c>
      <c r="I96" s="216"/>
      <c r="J96" s="217">
        <f>ROUND(I96*H96,2)</f>
        <v>0</v>
      </c>
      <c r="K96" s="213" t="s">
        <v>19</v>
      </c>
      <c r="L96" s="42"/>
      <c r="M96" s="218" t="s">
        <v>19</v>
      </c>
      <c r="N96" s="219" t="s">
        <v>43</v>
      </c>
      <c r="O96" s="82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AR96" s="222" t="s">
        <v>153</v>
      </c>
      <c r="AT96" s="222" t="s">
        <v>149</v>
      </c>
      <c r="AU96" s="222" t="s">
        <v>80</v>
      </c>
      <c r="AY96" s="16" t="s">
        <v>147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80</v>
      </c>
      <c r="BK96" s="223">
        <f>ROUND(I96*H96,2)</f>
        <v>0</v>
      </c>
      <c r="BL96" s="16" t="s">
        <v>153</v>
      </c>
      <c r="BM96" s="222" t="s">
        <v>1003</v>
      </c>
    </row>
    <row r="97" s="1" customFormat="1" ht="24" customHeight="1">
      <c r="B97" s="37"/>
      <c r="C97" s="211" t="s">
        <v>176</v>
      </c>
      <c r="D97" s="211" t="s">
        <v>149</v>
      </c>
      <c r="E97" s="212" t="s">
        <v>1004</v>
      </c>
      <c r="F97" s="213" t="s">
        <v>1005</v>
      </c>
      <c r="G97" s="214" t="s">
        <v>960</v>
      </c>
      <c r="H97" s="215">
        <v>1</v>
      </c>
      <c r="I97" s="216"/>
      <c r="J97" s="217">
        <f>ROUND(I97*H97,2)</f>
        <v>0</v>
      </c>
      <c r="K97" s="213" t="s">
        <v>19</v>
      </c>
      <c r="L97" s="42"/>
      <c r="M97" s="218" t="s">
        <v>19</v>
      </c>
      <c r="N97" s="219" t="s">
        <v>43</v>
      </c>
      <c r="O97" s="82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22" t="s">
        <v>153</v>
      </c>
      <c r="AT97" s="222" t="s">
        <v>149</v>
      </c>
      <c r="AU97" s="222" t="s">
        <v>80</v>
      </c>
      <c r="AY97" s="16" t="s">
        <v>147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153</v>
      </c>
      <c r="BM97" s="222" t="s">
        <v>1006</v>
      </c>
    </row>
    <row r="98" s="1" customFormat="1" ht="16.5" customHeight="1">
      <c r="B98" s="37"/>
      <c r="C98" s="211" t="s">
        <v>210</v>
      </c>
      <c r="D98" s="211" t="s">
        <v>149</v>
      </c>
      <c r="E98" s="212" t="s">
        <v>1007</v>
      </c>
      <c r="F98" s="213" t="s">
        <v>1008</v>
      </c>
      <c r="G98" s="214" t="s">
        <v>960</v>
      </c>
      <c r="H98" s="215">
        <v>1</v>
      </c>
      <c r="I98" s="216"/>
      <c r="J98" s="217">
        <f>ROUND(I98*H98,2)</f>
        <v>0</v>
      </c>
      <c r="K98" s="213" t="s">
        <v>19</v>
      </c>
      <c r="L98" s="42"/>
      <c r="M98" s="218" t="s">
        <v>19</v>
      </c>
      <c r="N98" s="219" t="s">
        <v>43</v>
      </c>
      <c r="O98" s="82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AR98" s="222" t="s">
        <v>153</v>
      </c>
      <c r="AT98" s="222" t="s">
        <v>149</v>
      </c>
      <c r="AU98" s="222" t="s">
        <v>80</v>
      </c>
      <c r="AY98" s="16" t="s">
        <v>147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80</v>
      </c>
      <c r="BK98" s="223">
        <f>ROUND(I98*H98,2)</f>
        <v>0</v>
      </c>
      <c r="BL98" s="16" t="s">
        <v>153</v>
      </c>
      <c r="BM98" s="222" t="s">
        <v>1009</v>
      </c>
    </row>
    <row r="99" s="1" customFormat="1" ht="36" customHeight="1">
      <c r="B99" s="37"/>
      <c r="C99" s="211" t="s">
        <v>180</v>
      </c>
      <c r="D99" s="211" t="s">
        <v>149</v>
      </c>
      <c r="E99" s="212" t="s">
        <v>1010</v>
      </c>
      <c r="F99" s="213" t="s">
        <v>1011</v>
      </c>
      <c r="G99" s="214" t="s">
        <v>960</v>
      </c>
      <c r="H99" s="215">
        <v>1</v>
      </c>
      <c r="I99" s="216"/>
      <c r="J99" s="217">
        <f>ROUND(I99*H99,2)</f>
        <v>0</v>
      </c>
      <c r="K99" s="213" t="s">
        <v>19</v>
      </c>
      <c r="L99" s="42"/>
      <c r="M99" s="218" t="s">
        <v>19</v>
      </c>
      <c r="N99" s="219" t="s">
        <v>43</v>
      </c>
      <c r="O99" s="82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22" t="s">
        <v>153</v>
      </c>
      <c r="AT99" s="222" t="s">
        <v>149</v>
      </c>
      <c r="AU99" s="222" t="s">
        <v>80</v>
      </c>
      <c r="AY99" s="16" t="s">
        <v>147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80</v>
      </c>
      <c r="BK99" s="223">
        <f>ROUND(I99*H99,2)</f>
        <v>0</v>
      </c>
      <c r="BL99" s="16" t="s">
        <v>153</v>
      </c>
      <c r="BM99" s="222" t="s">
        <v>1012</v>
      </c>
    </row>
    <row r="100" s="1" customFormat="1" ht="16.5" customHeight="1">
      <c r="B100" s="37"/>
      <c r="C100" s="211" t="s">
        <v>217</v>
      </c>
      <c r="D100" s="211" t="s">
        <v>149</v>
      </c>
      <c r="E100" s="212" t="s">
        <v>1013</v>
      </c>
      <c r="F100" s="213" t="s">
        <v>1014</v>
      </c>
      <c r="G100" s="214" t="s">
        <v>960</v>
      </c>
      <c r="H100" s="215">
        <v>1</v>
      </c>
      <c r="I100" s="216"/>
      <c r="J100" s="217">
        <f>ROUND(I100*H100,2)</f>
        <v>0</v>
      </c>
      <c r="K100" s="213" t="s">
        <v>19</v>
      </c>
      <c r="L100" s="42"/>
      <c r="M100" s="218" t="s">
        <v>19</v>
      </c>
      <c r="N100" s="219" t="s">
        <v>43</v>
      </c>
      <c r="O100" s="82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AR100" s="222" t="s">
        <v>153</v>
      </c>
      <c r="AT100" s="222" t="s">
        <v>149</v>
      </c>
      <c r="AU100" s="222" t="s">
        <v>80</v>
      </c>
      <c r="AY100" s="16" t="s">
        <v>147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80</v>
      </c>
      <c r="BK100" s="223">
        <f>ROUND(I100*H100,2)</f>
        <v>0</v>
      </c>
      <c r="BL100" s="16" t="s">
        <v>153</v>
      </c>
      <c r="BM100" s="222" t="s">
        <v>1015</v>
      </c>
    </row>
    <row r="101" s="1" customFormat="1" ht="24" customHeight="1">
      <c r="B101" s="37"/>
      <c r="C101" s="211" t="s">
        <v>183</v>
      </c>
      <c r="D101" s="211" t="s">
        <v>149</v>
      </c>
      <c r="E101" s="212" t="s">
        <v>1016</v>
      </c>
      <c r="F101" s="213" t="s">
        <v>1017</v>
      </c>
      <c r="G101" s="214" t="s">
        <v>960</v>
      </c>
      <c r="H101" s="215">
        <v>1</v>
      </c>
      <c r="I101" s="216"/>
      <c r="J101" s="217">
        <f>ROUND(I101*H101,2)</f>
        <v>0</v>
      </c>
      <c r="K101" s="213" t="s">
        <v>19</v>
      </c>
      <c r="L101" s="42"/>
      <c r="M101" s="257" t="s">
        <v>19</v>
      </c>
      <c r="N101" s="258" t="s">
        <v>43</v>
      </c>
      <c r="O101" s="259"/>
      <c r="P101" s="260">
        <f>O101*H101</f>
        <v>0</v>
      </c>
      <c r="Q101" s="260">
        <v>0</v>
      </c>
      <c r="R101" s="260">
        <f>Q101*H101</f>
        <v>0</v>
      </c>
      <c r="S101" s="260">
        <v>0</v>
      </c>
      <c r="T101" s="261">
        <f>S101*H101</f>
        <v>0</v>
      </c>
      <c r="AR101" s="222" t="s">
        <v>153</v>
      </c>
      <c r="AT101" s="222" t="s">
        <v>149</v>
      </c>
      <c r="AU101" s="222" t="s">
        <v>80</v>
      </c>
      <c r="AY101" s="16" t="s">
        <v>147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153</v>
      </c>
      <c r="BM101" s="222" t="s">
        <v>1018</v>
      </c>
    </row>
    <row r="102" s="1" customFormat="1" ht="6.96" customHeight="1">
      <c r="B102" s="57"/>
      <c r="C102" s="58"/>
      <c r="D102" s="58"/>
      <c r="E102" s="58"/>
      <c r="F102" s="58"/>
      <c r="G102" s="58"/>
      <c r="H102" s="58"/>
      <c r="I102" s="161"/>
      <c r="J102" s="58"/>
      <c r="K102" s="58"/>
      <c r="L102" s="42"/>
    </row>
  </sheetData>
  <sheetProtection sheet="1" autoFilter="0" formatColumns="0" formatRows="0" objects="1" scenarios="1" spinCount="100000" saltValue="1ymL2+Cli2n8WutssE222pTDKcwSICTTl8xSWR17qxyjfU6RgHqvP0FjgbtAKjrvspld/1xOdZdt0ThFPufk2g==" hashValue="zjTA2jzEc70Q6BMyx5WqiormtLTRr4F/uzwZFyIIUXbs4klE66O7qT96N1prsSHWHyIrmJvdQNrcj5ZzB69KKQ==" algorithmName="SHA-512" password="CC35"/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62" customWidth="1"/>
    <col min="2" max="2" width="1.664063" style="262" customWidth="1"/>
    <col min="3" max="4" width="5" style="262" customWidth="1"/>
    <col min="5" max="5" width="11.67" style="262" customWidth="1"/>
    <col min="6" max="6" width="9.17" style="262" customWidth="1"/>
    <col min="7" max="7" width="5" style="262" customWidth="1"/>
    <col min="8" max="8" width="77.83" style="262" customWidth="1"/>
    <col min="9" max="10" width="20" style="262" customWidth="1"/>
    <col min="11" max="11" width="1.664063" style="262" customWidth="1"/>
  </cols>
  <sheetData>
    <row r="1" ht="37.5" customHeight="1"/>
    <row r="2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4" customFormat="1" ht="45" customHeight="1">
      <c r="B3" s="266"/>
      <c r="C3" s="267" t="s">
        <v>1019</v>
      </c>
      <c r="D3" s="267"/>
      <c r="E3" s="267"/>
      <c r="F3" s="267"/>
      <c r="G3" s="267"/>
      <c r="H3" s="267"/>
      <c r="I3" s="267"/>
      <c r="J3" s="267"/>
      <c r="K3" s="268"/>
    </row>
    <row r="4" ht="25.5" customHeight="1">
      <c r="B4" s="269"/>
      <c r="C4" s="270" t="s">
        <v>1020</v>
      </c>
      <c r="D4" s="270"/>
      <c r="E4" s="270"/>
      <c r="F4" s="270"/>
      <c r="G4" s="270"/>
      <c r="H4" s="270"/>
      <c r="I4" s="270"/>
      <c r="J4" s="270"/>
      <c r="K4" s="271"/>
    </row>
    <row r="5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ht="15" customHeight="1">
      <c r="B6" s="269"/>
      <c r="C6" s="273" t="s">
        <v>1021</v>
      </c>
      <c r="D6" s="273"/>
      <c r="E6" s="273"/>
      <c r="F6" s="273"/>
      <c r="G6" s="273"/>
      <c r="H6" s="273"/>
      <c r="I6" s="273"/>
      <c r="J6" s="273"/>
      <c r="K6" s="271"/>
    </row>
    <row r="7" ht="15" customHeight="1">
      <c r="B7" s="274"/>
      <c r="C7" s="273" t="s">
        <v>1022</v>
      </c>
      <c r="D7" s="273"/>
      <c r="E7" s="273"/>
      <c r="F7" s="273"/>
      <c r="G7" s="273"/>
      <c r="H7" s="273"/>
      <c r="I7" s="273"/>
      <c r="J7" s="273"/>
      <c r="K7" s="271"/>
    </row>
    <row r="8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ht="15" customHeight="1">
      <c r="B9" s="274"/>
      <c r="C9" s="273" t="s">
        <v>1023</v>
      </c>
      <c r="D9" s="273"/>
      <c r="E9" s="273"/>
      <c r="F9" s="273"/>
      <c r="G9" s="273"/>
      <c r="H9" s="273"/>
      <c r="I9" s="273"/>
      <c r="J9" s="273"/>
      <c r="K9" s="271"/>
    </row>
    <row r="10" ht="15" customHeight="1">
      <c r="B10" s="274"/>
      <c r="C10" s="273"/>
      <c r="D10" s="273" t="s">
        <v>1024</v>
      </c>
      <c r="E10" s="273"/>
      <c r="F10" s="273"/>
      <c r="G10" s="273"/>
      <c r="H10" s="273"/>
      <c r="I10" s="273"/>
      <c r="J10" s="273"/>
      <c r="K10" s="271"/>
    </row>
    <row r="11" ht="15" customHeight="1">
      <c r="B11" s="274"/>
      <c r="C11" s="275"/>
      <c r="D11" s="273" t="s">
        <v>1025</v>
      </c>
      <c r="E11" s="273"/>
      <c r="F11" s="273"/>
      <c r="G11" s="273"/>
      <c r="H11" s="273"/>
      <c r="I11" s="273"/>
      <c r="J11" s="273"/>
      <c r="K11" s="271"/>
    </row>
    <row r="12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ht="15" customHeight="1">
      <c r="B13" s="274"/>
      <c r="C13" s="275"/>
      <c r="D13" s="276" t="s">
        <v>1026</v>
      </c>
      <c r="E13" s="273"/>
      <c r="F13" s="273"/>
      <c r="G13" s="273"/>
      <c r="H13" s="273"/>
      <c r="I13" s="273"/>
      <c r="J13" s="273"/>
      <c r="K13" s="271"/>
    </row>
    <row r="14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ht="15" customHeight="1">
      <c r="B15" s="274"/>
      <c r="C15" s="275"/>
      <c r="D15" s="273" t="s">
        <v>1027</v>
      </c>
      <c r="E15" s="273"/>
      <c r="F15" s="273"/>
      <c r="G15" s="273"/>
      <c r="H15" s="273"/>
      <c r="I15" s="273"/>
      <c r="J15" s="273"/>
      <c r="K15" s="271"/>
    </row>
    <row r="16" ht="15" customHeight="1">
      <c r="B16" s="274"/>
      <c r="C16" s="275"/>
      <c r="D16" s="273" t="s">
        <v>1028</v>
      </c>
      <c r="E16" s="273"/>
      <c r="F16" s="273"/>
      <c r="G16" s="273"/>
      <c r="H16" s="273"/>
      <c r="I16" s="273"/>
      <c r="J16" s="273"/>
      <c r="K16" s="271"/>
    </row>
    <row r="17" ht="15" customHeight="1">
      <c r="B17" s="274"/>
      <c r="C17" s="275"/>
      <c r="D17" s="273" t="s">
        <v>1029</v>
      </c>
      <c r="E17" s="273"/>
      <c r="F17" s="273"/>
      <c r="G17" s="273"/>
      <c r="H17" s="273"/>
      <c r="I17" s="273"/>
      <c r="J17" s="273"/>
      <c r="K17" s="271"/>
    </row>
    <row r="18" ht="15" customHeight="1">
      <c r="B18" s="274"/>
      <c r="C18" s="275"/>
      <c r="D18" s="275"/>
      <c r="E18" s="277" t="s">
        <v>79</v>
      </c>
      <c r="F18" s="273" t="s">
        <v>1030</v>
      </c>
      <c r="G18" s="273"/>
      <c r="H18" s="273"/>
      <c r="I18" s="273"/>
      <c r="J18" s="273"/>
      <c r="K18" s="271"/>
    </row>
    <row r="19" ht="15" customHeight="1">
      <c r="B19" s="274"/>
      <c r="C19" s="275"/>
      <c r="D19" s="275"/>
      <c r="E19" s="277" t="s">
        <v>1031</v>
      </c>
      <c r="F19" s="273" t="s">
        <v>1032</v>
      </c>
      <c r="G19" s="273"/>
      <c r="H19" s="273"/>
      <c r="I19" s="273"/>
      <c r="J19" s="273"/>
      <c r="K19" s="271"/>
    </row>
    <row r="20" ht="15" customHeight="1">
      <c r="B20" s="274"/>
      <c r="C20" s="275"/>
      <c r="D20" s="275"/>
      <c r="E20" s="277" t="s">
        <v>1033</v>
      </c>
      <c r="F20" s="273" t="s">
        <v>1034</v>
      </c>
      <c r="G20" s="273"/>
      <c r="H20" s="273"/>
      <c r="I20" s="273"/>
      <c r="J20" s="273"/>
      <c r="K20" s="271"/>
    </row>
    <row r="21" ht="15" customHeight="1">
      <c r="B21" s="274"/>
      <c r="C21" s="275"/>
      <c r="D21" s="275"/>
      <c r="E21" s="277" t="s">
        <v>109</v>
      </c>
      <c r="F21" s="273" t="s">
        <v>1035</v>
      </c>
      <c r="G21" s="273"/>
      <c r="H21" s="273"/>
      <c r="I21" s="273"/>
      <c r="J21" s="273"/>
      <c r="K21" s="271"/>
    </row>
    <row r="22" ht="15" customHeight="1">
      <c r="B22" s="274"/>
      <c r="C22" s="275"/>
      <c r="D22" s="275"/>
      <c r="E22" s="277" t="s">
        <v>519</v>
      </c>
      <c r="F22" s="273" t="s">
        <v>520</v>
      </c>
      <c r="G22" s="273"/>
      <c r="H22" s="273"/>
      <c r="I22" s="273"/>
      <c r="J22" s="273"/>
      <c r="K22" s="271"/>
    </row>
    <row r="23" ht="15" customHeight="1">
      <c r="B23" s="274"/>
      <c r="C23" s="275"/>
      <c r="D23" s="275"/>
      <c r="E23" s="277" t="s">
        <v>1036</v>
      </c>
      <c r="F23" s="273" t="s">
        <v>1037</v>
      </c>
      <c r="G23" s="273"/>
      <c r="H23" s="273"/>
      <c r="I23" s="273"/>
      <c r="J23" s="273"/>
      <c r="K23" s="271"/>
    </row>
    <row r="24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ht="15" customHeight="1">
      <c r="B25" s="274"/>
      <c r="C25" s="273" t="s">
        <v>1038</v>
      </c>
      <c r="D25" s="273"/>
      <c r="E25" s="273"/>
      <c r="F25" s="273"/>
      <c r="G25" s="273"/>
      <c r="H25" s="273"/>
      <c r="I25" s="273"/>
      <c r="J25" s="273"/>
      <c r="K25" s="271"/>
    </row>
    <row r="26" ht="15" customHeight="1">
      <c r="B26" s="274"/>
      <c r="C26" s="273" t="s">
        <v>1039</v>
      </c>
      <c r="D26" s="273"/>
      <c r="E26" s="273"/>
      <c r="F26" s="273"/>
      <c r="G26" s="273"/>
      <c r="H26" s="273"/>
      <c r="I26" s="273"/>
      <c r="J26" s="273"/>
      <c r="K26" s="271"/>
    </row>
    <row r="27" ht="15" customHeight="1">
      <c r="B27" s="274"/>
      <c r="C27" s="273"/>
      <c r="D27" s="273" t="s">
        <v>1040</v>
      </c>
      <c r="E27" s="273"/>
      <c r="F27" s="273"/>
      <c r="G27" s="273"/>
      <c r="H27" s="273"/>
      <c r="I27" s="273"/>
      <c r="J27" s="273"/>
      <c r="K27" s="271"/>
    </row>
    <row r="28" ht="15" customHeight="1">
      <c r="B28" s="274"/>
      <c r="C28" s="275"/>
      <c r="D28" s="273" t="s">
        <v>1041</v>
      </c>
      <c r="E28" s="273"/>
      <c r="F28" s="273"/>
      <c r="G28" s="273"/>
      <c r="H28" s="273"/>
      <c r="I28" s="273"/>
      <c r="J28" s="273"/>
      <c r="K28" s="271"/>
    </row>
    <row r="29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ht="15" customHeight="1">
      <c r="B30" s="274"/>
      <c r="C30" s="275"/>
      <c r="D30" s="273" t="s">
        <v>1042</v>
      </c>
      <c r="E30" s="273"/>
      <c r="F30" s="273"/>
      <c r="G30" s="273"/>
      <c r="H30" s="273"/>
      <c r="I30" s="273"/>
      <c r="J30" s="273"/>
      <c r="K30" s="271"/>
    </row>
    <row r="31" ht="15" customHeight="1">
      <c r="B31" s="274"/>
      <c r="C31" s="275"/>
      <c r="D31" s="273" t="s">
        <v>1043</v>
      </c>
      <c r="E31" s="273"/>
      <c r="F31" s="273"/>
      <c r="G31" s="273"/>
      <c r="H31" s="273"/>
      <c r="I31" s="273"/>
      <c r="J31" s="273"/>
      <c r="K31" s="271"/>
    </row>
    <row r="32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ht="15" customHeight="1">
      <c r="B33" s="274"/>
      <c r="C33" s="275"/>
      <c r="D33" s="273" t="s">
        <v>1044</v>
      </c>
      <c r="E33" s="273"/>
      <c r="F33" s="273"/>
      <c r="G33" s="273"/>
      <c r="H33" s="273"/>
      <c r="I33" s="273"/>
      <c r="J33" s="273"/>
      <c r="K33" s="271"/>
    </row>
    <row r="34" ht="15" customHeight="1">
      <c r="B34" s="274"/>
      <c r="C34" s="275"/>
      <c r="D34" s="273" t="s">
        <v>1045</v>
      </c>
      <c r="E34" s="273"/>
      <c r="F34" s="273"/>
      <c r="G34" s="273"/>
      <c r="H34" s="273"/>
      <c r="I34" s="273"/>
      <c r="J34" s="273"/>
      <c r="K34" s="271"/>
    </row>
    <row r="35" ht="15" customHeight="1">
      <c r="B35" s="274"/>
      <c r="C35" s="275"/>
      <c r="D35" s="273" t="s">
        <v>1046</v>
      </c>
      <c r="E35" s="273"/>
      <c r="F35" s="273"/>
      <c r="G35" s="273"/>
      <c r="H35" s="273"/>
      <c r="I35" s="273"/>
      <c r="J35" s="273"/>
      <c r="K35" s="271"/>
    </row>
    <row r="36" ht="15" customHeight="1">
      <c r="B36" s="274"/>
      <c r="C36" s="275"/>
      <c r="D36" s="273"/>
      <c r="E36" s="276" t="s">
        <v>133</v>
      </c>
      <c r="F36" s="273"/>
      <c r="G36" s="273" t="s">
        <v>1047</v>
      </c>
      <c r="H36" s="273"/>
      <c r="I36" s="273"/>
      <c r="J36" s="273"/>
      <c r="K36" s="271"/>
    </row>
    <row r="37" ht="30.75" customHeight="1">
      <c r="B37" s="274"/>
      <c r="C37" s="275"/>
      <c r="D37" s="273"/>
      <c r="E37" s="276" t="s">
        <v>1048</v>
      </c>
      <c r="F37" s="273"/>
      <c r="G37" s="273" t="s">
        <v>1049</v>
      </c>
      <c r="H37" s="273"/>
      <c r="I37" s="273"/>
      <c r="J37" s="273"/>
      <c r="K37" s="271"/>
    </row>
    <row r="38" ht="15" customHeight="1">
      <c r="B38" s="274"/>
      <c r="C38" s="275"/>
      <c r="D38" s="273"/>
      <c r="E38" s="276" t="s">
        <v>53</v>
      </c>
      <c r="F38" s="273"/>
      <c r="G38" s="273" t="s">
        <v>1050</v>
      </c>
      <c r="H38" s="273"/>
      <c r="I38" s="273"/>
      <c r="J38" s="273"/>
      <c r="K38" s="271"/>
    </row>
    <row r="39" ht="15" customHeight="1">
      <c r="B39" s="274"/>
      <c r="C39" s="275"/>
      <c r="D39" s="273"/>
      <c r="E39" s="276" t="s">
        <v>54</v>
      </c>
      <c r="F39" s="273"/>
      <c r="G39" s="273" t="s">
        <v>1051</v>
      </c>
      <c r="H39" s="273"/>
      <c r="I39" s="273"/>
      <c r="J39" s="273"/>
      <c r="K39" s="271"/>
    </row>
    <row r="40" ht="15" customHeight="1">
      <c r="B40" s="274"/>
      <c r="C40" s="275"/>
      <c r="D40" s="273"/>
      <c r="E40" s="276" t="s">
        <v>134</v>
      </c>
      <c r="F40" s="273"/>
      <c r="G40" s="273" t="s">
        <v>1052</v>
      </c>
      <c r="H40" s="273"/>
      <c r="I40" s="273"/>
      <c r="J40" s="273"/>
      <c r="K40" s="271"/>
    </row>
    <row r="41" ht="15" customHeight="1">
      <c r="B41" s="274"/>
      <c r="C41" s="275"/>
      <c r="D41" s="273"/>
      <c r="E41" s="276" t="s">
        <v>135</v>
      </c>
      <c r="F41" s="273"/>
      <c r="G41" s="273" t="s">
        <v>1053</v>
      </c>
      <c r="H41" s="273"/>
      <c r="I41" s="273"/>
      <c r="J41" s="273"/>
      <c r="K41" s="271"/>
    </row>
    <row r="42" ht="15" customHeight="1">
      <c r="B42" s="274"/>
      <c r="C42" s="275"/>
      <c r="D42" s="273"/>
      <c r="E42" s="276" t="s">
        <v>1054</v>
      </c>
      <c r="F42" s="273"/>
      <c r="G42" s="273" t="s">
        <v>1055</v>
      </c>
      <c r="H42" s="273"/>
      <c r="I42" s="273"/>
      <c r="J42" s="273"/>
      <c r="K42" s="271"/>
    </row>
    <row r="43" ht="15" customHeight="1">
      <c r="B43" s="274"/>
      <c r="C43" s="275"/>
      <c r="D43" s="273"/>
      <c r="E43" s="276"/>
      <c r="F43" s="273"/>
      <c r="G43" s="273" t="s">
        <v>1056</v>
      </c>
      <c r="H43" s="273"/>
      <c r="I43" s="273"/>
      <c r="J43" s="273"/>
      <c r="K43" s="271"/>
    </row>
    <row r="44" ht="15" customHeight="1">
      <c r="B44" s="274"/>
      <c r="C44" s="275"/>
      <c r="D44" s="273"/>
      <c r="E44" s="276" t="s">
        <v>1057</v>
      </c>
      <c r="F44" s="273"/>
      <c r="G44" s="273" t="s">
        <v>1058</v>
      </c>
      <c r="H44" s="273"/>
      <c r="I44" s="273"/>
      <c r="J44" s="273"/>
      <c r="K44" s="271"/>
    </row>
    <row r="45" ht="15" customHeight="1">
      <c r="B45" s="274"/>
      <c r="C45" s="275"/>
      <c r="D45" s="273"/>
      <c r="E45" s="276" t="s">
        <v>137</v>
      </c>
      <c r="F45" s="273"/>
      <c r="G45" s="273" t="s">
        <v>1059</v>
      </c>
      <c r="H45" s="273"/>
      <c r="I45" s="273"/>
      <c r="J45" s="273"/>
      <c r="K45" s="271"/>
    </row>
    <row r="46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ht="15" customHeight="1">
      <c r="B47" s="274"/>
      <c r="C47" s="275"/>
      <c r="D47" s="273" t="s">
        <v>1060</v>
      </c>
      <c r="E47" s="273"/>
      <c r="F47" s="273"/>
      <c r="G47" s="273"/>
      <c r="H47" s="273"/>
      <c r="I47" s="273"/>
      <c r="J47" s="273"/>
      <c r="K47" s="271"/>
    </row>
    <row r="48" ht="15" customHeight="1">
      <c r="B48" s="274"/>
      <c r="C48" s="275"/>
      <c r="D48" s="275"/>
      <c r="E48" s="273" t="s">
        <v>1061</v>
      </c>
      <c r="F48" s="273"/>
      <c r="G48" s="273"/>
      <c r="H48" s="273"/>
      <c r="I48" s="273"/>
      <c r="J48" s="273"/>
      <c r="K48" s="271"/>
    </row>
    <row r="49" ht="15" customHeight="1">
      <c r="B49" s="274"/>
      <c r="C49" s="275"/>
      <c r="D49" s="275"/>
      <c r="E49" s="273" t="s">
        <v>1062</v>
      </c>
      <c r="F49" s="273"/>
      <c r="G49" s="273"/>
      <c r="H49" s="273"/>
      <c r="I49" s="273"/>
      <c r="J49" s="273"/>
      <c r="K49" s="271"/>
    </row>
    <row r="50" ht="15" customHeight="1">
      <c r="B50" s="274"/>
      <c r="C50" s="275"/>
      <c r="D50" s="275"/>
      <c r="E50" s="273" t="s">
        <v>1063</v>
      </c>
      <c r="F50" s="273"/>
      <c r="G50" s="273"/>
      <c r="H50" s="273"/>
      <c r="I50" s="273"/>
      <c r="J50" s="273"/>
      <c r="K50" s="271"/>
    </row>
    <row r="51" ht="15" customHeight="1">
      <c r="B51" s="274"/>
      <c r="C51" s="275"/>
      <c r="D51" s="273" t="s">
        <v>1064</v>
      </c>
      <c r="E51" s="273"/>
      <c r="F51" s="273"/>
      <c r="G51" s="273"/>
      <c r="H51" s="273"/>
      <c r="I51" s="273"/>
      <c r="J51" s="273"/>
      <c r="K51" s="271"/>
    </row>
    <row r="52" ht="25.5" customHeight="1">
      <c r="B52" s="269"/>
      <c r="C52" s="270" t="s">
        <v>1065</v>
      </c>
      <c r="D52" s="270"/>
      <c r="E52" s="270"/>
      <c r="F52" s="270"/>
      <c r="G52" s="270"/>
      <c r="H52" s="270"/>
      <c r="I52" s="270"/>
      <c r="J52" s="270"/>
      <c r="K52" s="271"/>
    </row>
    <row r="53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ht="15" customHeight="1">
      <c r="B54" s="269"/>
      <c r="C54" s="273" t="s">
        <v>1066</v>
      </c>
      <c r="D54" s="273"/>
      <c r="E54" s="273"/>
      <c r="F54" s="273"/>
      <c r="G54" s="273"/>
      <c r="H54" s="273"/>
      <c r="I54" s="273"/>
      <c r="J54" s="273"/>
      <c r="K54" s="271"/>
    </row>
    <row r="55" ht="15" customHeight="1">
      <c r="B55" s="269"/>
      <c r="C55" s="273" t="s">
        <v>1067</v>
      </c>
      <c r="D55" s="273"/>
      <c r="E55" s="273"/>
      <c r="F55" s="273"/>
      <c r="G55" s="273"/>
      <c r="H55" s="273"/>
      <c r="I55" s="273"/>
      <c r="J55" s="273"/>
      <c r="K55" s="271"/>
    </row>
    <row r="56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ht="15" customHeight="1">
      <c r="B57" s="269"/>
      <c r="C57" s="273" t="s">
        <v>1068</v>
      </c>
      <c r="D57" s="273"/>
      <c r="E57" s="273"/>
      <c r="F57" s="273"/>
      <c r="G57" s="273"/>
      <c r="H57" s="273"/>
      <c r="I57" s="273"/>
      <c r="J57" s="273"/>
      <c r="K57" s="271"/>
    </row>
    <row r="58" ht="15" customHeight="1">
      <c r="B58" s="269"/>
      <c r="C58" s="275"/>
      <c r="D58" s="273" t="s">
        <v>1069</v>
      </c>
      <c r="E58" s="273"/>
      <c r="F58" s="273"/>
      <c r="G58" s="273"/>
      <c r="H58" s="273"/>
      <c r="I58" s="273"/>
      <c r="J58" s="273"/>
      <c r="K58" s="271"/>
    </row>
    <row r="59" ht="15" customHeight="1">
      <c r="B59" s="269"/>
      <c r="C59" s="275"/>
      <c r="D59" s="273" t="s">
        <v>1070</v>
      </c>
      <c r="E59" s="273"/>
      <c r="F59" s="273"/>
      <c r="G59" s="273"/>
      <c r="H59" s="273"/>
      <c r="I59" s="273"/>
      <c r="J59" s="273"/>
      <c r="K59" s="271"/>
    </row>
    <row r="60" ht="15" customHeight="1">
      <c r="B60" s="269"/>
      <c r="C60" s="275"/>
      <c r="D60" s="273" t="s">
        <v>1071</v>
      </c>
      <c r="E60" s="273"/>
      <c r="F60" s="273"/>
      <c r="G60" s="273"/>
      <c r="H60" s="273"/>
      <c r="I60" s="273"/>
      <c r="J60" s="273"/>
      <c r="K60" s="271"/>
    </row>
    <row r="61" ht="15" customHeight="1">
      <c r="B61" s="269"/>
      <c r="C61" s="275"/>
      <c r="D61" s="273" t="s">
        <v>1072</v>
      </c>
      <c r="E61" s="273"/>
      <c r="F61" s="273"/>
      <c r="G61" s="273"/>
      <c r="H61" s="273"/>
      <c r="I61" s="273"/>
      <c r="J61" s="273"/>
      <c r="K61" s="271"/>
    </row>
    <row r="62" ht="15" customHeight="1">
      <c r="B62" s="269"/>
      <c r="C62" s="275"/>
      <c r="D62" s="278" t="s">
        <v>1073</v>
      </c>
      <c r="E62" s="278"/>
      <c r="F62" s="278"/>
      <c r="G62" s="278"/>
      <c r="H62" s="278"/>
      <c r="I62" s="278"/>
      <c r="J62" s="278"/>
      <c r="K62" s="271"/>
    </row>
    <row r="63" ht="15" customHeight="1">
      <c r="B63" s="269"/>
      <c r="C63" s="275"/>
      <c r="D63" s="273" t="s">
        <v>1074</v>
      </c>
      <c r="E63" s="273"/>
      <c r="F63" s="273"/>
      <c r="G63" s="273"/>
      <c r="H63" s="273"/>
      <c r="I63" s="273"/>
      <c r="J63" s="273"/>
      <c r="K63" s="271"/>
    </row>
    <row r="64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ht="15" customHeight="1">
      <c r="B65" s="269"/>
      <c r="C65" s="275"/>
      <c r="D65" s="273" t="s">
        <v>1075</v>
      </c>
      <c r="E65" s="273"/>
      <c r="F65" s="273"/>
      <c r="G65" s="273"/>
      <c r="H65" s="273"/>
      <c r="I65" s="273"/>
      <c r="J65" s="273"/>
      <c r="K65" s="271"/>
    </row>
    <row r="66" ht="15" customHeight="1">
      <c r="B66" s="269"/>
      <c r="C66" s="275"/>
      <c r="D66" s="278" t="s">
        <v>1076</v>
      </c>
      <c r="E66" s="278"/>
      <c r="F66" s="278"/>
      <c r="G66" s="278"/>
      <c r="H66" s="278"/>
      <c r="I66" s="278"/>
      <c r="J66" s="278"/>
      <c r="K66" s="271"/>
    </row>
    <row r="67" ht="15" customHeight="1">
      <c r="B67" s="269"/>
      <c r="C67" s="275"/>
      <c r="D67" s="273" t="s">
        <v>1077</v>
      </c>
      <c r="E67" s="273"/>
      <c r="F67" s="273"/>
      <c r="G67" s="273"/>
      <c r="H67" s="273"/>
      <c r="I67" s="273"/>
      <c r="J67" s="273"/>
      <c r="K67" s="271"/>
    </row>
    <row r="68" ht="15" customHeight="1">
      <c r="B68" s="269"/>
      <c r="C68" s="275"/>
      <c r="D68" s="273" t="s">
        <v>1078</v>
      </c>
      <c r="E68" s="273"/>
      <c r="F68" s="273"/>
      <c r="G68" s="273"/>
      <c r="H68" s="273"/>
      <c r="I68" s="273"/>
      <c r="J68" s="273"/>
      <c r="K68" s="271"/>
    </row>
    <row r="69" ht="15" customHeight="1">
      <c r="B69" s="269"/>
      <c r="C69" s="275"/>
      <c r="D69" s="273" t="s">
        <v>1079</v>
      </c>
      <c r="E69" s="273"/>
      <c r="F69" s="273"/>
      <c r="G69" s="273"/>
      <c r="H69" s="273"/>
      <c r="I69" s="273"/>
      <c r="J69" s="273"/>
      <c r="K69" s="271"/>
    </row>
    <row r="70" ht="15" customHeight="1">
      <c r="B70" s="269"/>
      <c r="C70" s="275"/>
      <c r="D70" s="273" t="s">
        <v>1080</v>
      </c>
      <c r="E70" s="273"/>
      <c r="F70" s="273"/>
      <c r="G70" s="273"/>
      <c r="H70" s="273"/>
      <c r="I70" s="273"/>
      <c r="J70" s="273"/>
      <c r="K70" s="271"/>
    </row>
    <row r="7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ht="45" customHeight="1">
      <c r="B75" s="288"/>
      <c r="C75" s="289" t="s">
        <v>1081</v>
      </c>
      <c r="D75" s="289"/>
      <c r="E75" s="289"/>
      <c r="F75" s="289"/>
      <c r="G75" s="289"/>
      <c r="H75" s="289"/>
      <c r="I75" s="289"/>
      <c r="J75" s="289"/>
      <c r="K75" s="290"/>
    </row>
    <row r="76" ht="17.25" customHeight="1">
      <c r="B76" s="288"/>
      <c r="C76" s="291" t="s">
        <v>1082</v>
      </c>
      <c r="D76" s="291"/>
      <c r="E76" s="291"/>
      <c r="F76" s="291" t="s">
        <v>1083</v>
      </c>
      <c r="G76" s="292"/>
      <c r="H76" s="291" t="s">
        <v>54</v>
      </c>
      <c r="I76" s="291" t="s">
        <v>57</v>
      </c>
      <c r="J76" s="291" t="s">
        <v>1084</v>
      </c>
      <c r="K76" s="290"/>
    </row>
    <row r="77" ht="17.25" customHeight="1">
      <c r="B77" s="288"/>
      <c r="C77" s="293" t="s">
        <v>1085</v>
      </c>
      <c r="D77" s="293"/>
      <c r="E77" s="293"/>
      <c r="F77" s="294" t="s">
        <v>1086</v>
      </c>
      <c r="G77" s="295"/>
      <c r="H77" s="293"/>
      <c r="I77" s="293"/>
      <c r="J77" s="293" t="s">
        <v>1087</v>
      </c>
      <c r="K77" s="290"/>
    </row>
    <row r="78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ht="15" customHeight="1">
      <c r="B79" s="288"/>
      <c r="C79" s="276" t="s">
        <v>53</v>
      </c>
      <c r="D79" s="296"/>
      <c r="E79" s="296"/>
      <c r="F79" s="298" t="s">
        <v>1088</v>
      </c>
      <c r="G79" s="297"/>
      <c r="H79" s="276" t="s">
        <v>1089</v>
      </c>
      <c r="I79" s="276" t="s">
        <v>1090</v>
      </c>
      <c r="J79" s="276">
        <v>20</v>
      </c>
      <c r="K79" s="290"/>
    </row>
    <row r="80" ht="15" customHeight="1">
      <c r="B80" s="288"/>
      <c r="C80" s="276" t="s">
        <v>1091</v>
      </c>
      <c r="D80" s="276"/>
      <c r="E80" s="276"/>
      <c r="F80" s="298" t="s">
        <v>1088</v>
      </c>
      <c r="G80" s="297"/>
      <c r="H80" s="276" t="s">
        <v>1092</v>
      </c>
      <c r="I80" s="276" t="s">
        <v>1090</v>
      </c>
      <c r="J80" s="276">
        <v>120</v>
      </c>
      <c r="K80" s="290"/>
    </row>
    <row r="81" ht="15" customHeight="1">
      <c r="B81" s="299"/>
      <c r="C81" s="276" t="s">
        <v>1093</v>
      </c>
      <c r="D81" s="276"/>
      <c r="E81" s="276"/>
      <c r="F81" s="298" t="s">
        <v>1094</v>
      </c>
      <c r="G81" s="297"/>
      <c r="H81" s="276" t="s">
        <v>1095</v>
      </c>
      <c r="I81" s="276" t="s">
        <v>1090</v>
      </c>
      <c r="J81" s="276">
        <v>50</v>
      </c>
      <c r="K81" s="290"/>
    </row>
    <row r="82" ht="15" customHeight="1">
      <c r="B82" s="299"/>
      <c r="C82" s="276" t="s">
        <v>1096</v>
      </c>
      <c r="D82" s="276"/>
      <c r="E82" s="276"/>
      <c r="F82" s="298" t="s">
        <v>1088</v>
      </c>
      <c r="G82" s="297"/>
      <c r="H82" s="276" t="s">
        <v>1097</v>
      </c>
      <c r="I82" s="276" t="s">
        <v>1098</v>
      </c>
      <c r="J82" s="276"/>
      <c r="K82" s="290"/>
    </row>
    <row r="83" ht="15" customHeight="1">
      <c r="B83" s="299"/>
      <c r="C83" s="300" t="s">
        <v>1099</v>
      </c>
      <c r="D83" s="300"/>
      <c r="E83" s="300"/>
      <c r="F83" s="301" t="s">
        <v>1094</v>
      </c>
      <c r="G83" s="300"/>
      <c r="H83" s="300" t="s">
        <v>1100</v>
      </c>
      <c r="I83" s="300" t="s">
        <v>1090</v>
      </c>
      <c r="J83" s="300">
        <v>15</v>
      </c>
      <c r="K83" s="290"/>
    </row>
    <row r="84" ht="15" customHeight="1">
      <c r="B84" s="299"/>
      <c r="C84" s="300" t="s">
        <v>1101</v>
      </c>
      <c r="D84" s="300"/>
      <c r="E84" s="300"/>
      <c r="F84" s="301" t="s">
        <v>1094</v>
      </c>
      <c r="G84" s="300"/>
      <c r="H84" s="300" t="s">
        <v>1102</v>
      </c>
      <c r="I84" s="300" t="s">
        <v>1090</v>
      </c>
      <c r="J84" s="300">
        <v>15</v>
      </c>
      <c r="K84" s="290"/>
    </row>
    <row r="85" ht="15" customHeight="1">
      <c r="B85" s="299"/>
      <c r="C85" s="300" t="s">
        <v>1103</v>
      </c>
      <c r="D85" s="300"/>
      <c r="E85" s="300"/>
      <c r="F85" s="301" t="s">
        <v>1094</v>
      </c>
      <c r="G85" s="300"/>
      <c r="H85" s="300" t="s">
        <v>1104</v>
      </c>
      <c r="I85" s="300" t="s">
        <v>1090</v>
      </c>
      <c r="J85" s="300">
        <v>20</v>
      </c>
      <c r="K85" s="290"/>
    </row>
    <row r="86" ht="15" customHeight="1">
      <c r="B86" s="299"/>
      <c r="C86" s="300" t="s">
        <v>1105</v>
      </c>
      <c r="D86" s="300"/>
      <c r="E86" s="300"/>
      <c r="F86" s="301" t="s">
        <v>1094</v>
      </c>
      <c r="G86" s="300"/>
      <c r="H86" s="300" t="s">
        <v>1106</v>
      </c>
      <c r="I86" s="300" t="s">
        <v>1090</v>
      </c>
      <c r="J86" s="300">
        <v>20</v>
      </c>
      <c r="K86" s="290"/>
    </row>
    <row r="87" ht="15" customHeight="1">
      <c r="B87" s="299"/>
      <c r="C87" s="276" t="s">
        <v>1107</v>
      </c>
      <c r="D87" s="276"/>
      <c r="E87" s="276"/>
      <c r="F87" s="298" t="s">
        <v>1094</v>
      </c>
      <c r="G87" s="297"/>
      <c r="H87" s="276" t="s">
        <v>1108</v>
      </c>
      <c r="I87" s="276" t="s">
        <v>1090</v>
      </c>
      <c r="J87" s="276">
        <v>50</v>
      </c>
      <c r="K87" s="290"/>
    </row>
    <row r="88" ht="15" customHeight="1">
      <c r="B88" s="299"/>
      <c r="C88" s="276" t="s">
        <v>1109</v>
      </c>
      <c r="D88" s="276"/>
      <c r="E88" s="276"/>
      <c r="F88" s="298" t="s">
        <v>1094</v>
      </c>
      <c r="G88" s="297"/>
      <c r="H88" s="276" t="s">
        <v>1110</v>
      </c>
      <c r="I88" s="276" t="s">
        <v>1090</v>
      </c>
      <c r="J88" s="276">
        <v>20</v>
      </c>
      <c r="K88" s="290"/>
    </row>
    <row r="89" ht="15" customHeight="1">
      <c r="B89" s="299"/>
      <c r="C89" s="276" t="s">
        <v>1111</v>
      </c>
      <c r="D89" s="276"/>
      <c r="E89" s="276"/>
      <c r="F89" s="298" t="s">
        <v>1094</v>
      </c>
      <c r="G89" s="297"/>
      <c r="H89" s="276" t="s">
        <v>1112</v>
      </c>
      <c r="I89" s="276" t="s">
        <v>1090</v>
      </c>
      <c r="J89" s="276">
        <v>20</v>
      </c>
      <c r="K89" s="290"/>
    </row>
    <row r="90" ht="15" customHeight="1">
      <c r="B90" s="299"/>
      <c r="C90" s="276" t="s">
        <v>1113</v>
      </c>
      <c r="D90" s="276"/>
      <c r="E90" s="276"/>
      <c r="F90" s="298" t="s">
        <v>1094</v>
      </c>
      <c r="G90" s="297"/>
      <c r="H90" s="276" t="s">
        <v>1114</v>
      </c>
      <c r="I90" s="276" t="s">
        <v>1090</v>
      </c>
      <c r="J90" s="276">
        <v>50</v>
      </c>
      <c r="K90" s="290"/>
    </row>
    <row r="91" ht="15" customHeight="1">
      <c r="B91" s="299"/>
      <c r="C91" s="276" t="s">
        <v>1115</v>
      </c>
      <c r="D91" s="276"/>
      <c r="E91" s="276"/>
      <c r="F91" s="298" t="s">
        <v>1094</v>
      </c>
      <c r="G91" s="297"/>
      <c r="H91" s="276" t="s">
        <v>1115</v>
      </c>
      <c r="I91" s="276" t="s">
        <v>1090</v>
      </c>
      <c r="J91" s="276">
        <v>50</v>
      </c>
      <c r="K91" s="290"/>
    </row>
    <row r="92" ht="15" customHeight="1">
      <c r="B92" s="299"/>
      <c r="C92" s="276" t="s">
        <v>1116</v>
      </c>
      <c r="D92" s="276"/>
      <c r="E92" s="276"/>
      <c r="F92" s="298" t="s">
        <v>1094</v>
      </c>
      <c r="G92" s="297"/>
      <c r="H92" s="276" t="s">
        <v>1117</v>
      </c>
      <c r="I92" s="276" t="s">
        <v>1090</v>
      </c>
      <c r="J92" s="276">
        <v>255</v>
      </c>
      <c r="K92" s="290"/>
    </row>
    <row r="93" ht="15" customHeight="1">
      <c r="B93" s="299"/>
      <c r="C93" s="276" t="s">
        <v>1118</v>
      </c>
      <c r="D93" s="276"/>
      <c r="E93" s="276"/>
      <c r="F93" s="298" t="s">
        <v>1088</v>
      </c>
      <c r="G93" s="297"/>
      <c r="H93" s="276" t="s">
        <v>1119</v>
      </c>
      <c r="I93" s="276" t="s">
        <v>1120</v>
      </c>
      <c r="J93" s="276"/>
      <c r="K93" s="290"/>
    </row>
    <row r="94" ht="15" customHeight="1">
      <c r="B94" s="299"/>
      <c r="C94" s="276" t="s">
        <v>1121</v>
      </c>
      <c r="D94" s="276"/>
      <c r="E94" s="276"/>
      <c r="F94" s="298" t="s">
        <v>1088</v>
      </c>
      <c r="G94" s="297"/>
      <c r="H94" s="276" t="s">
        <v>1122</v>
      </c>
      <c r="I94" s="276" t="s">
        <v>1123</v>
      </c>
      <c r="J94" s="276"/>
      <c r="K94" s="290"/>
    </row>
    <row r="95" ht="15" customHeight="1">
      <c r="B95" s="299"/>
      <c r="C95" s="276" t="s">
        <v>1124</v>
      </c>
      <c r="D95" s="276"/>
      <c r="E95" s="276"/>
      <c r="F95" s="298" t="s">
        <v>1088</v>
      </c>
      <c r="G95" s="297"/>
      <c r="H95" s="276" t="s">
        <v>1124</v>
      </c>
      <c r="I95" s="276" t="s">
        <v>1123</v>
      </c>
      <c r="J95" s="276"/>
      <c r="K95" s="290"/>
    </row>
    <row r="96" ht="15" customHeight="1">
      <c r="B96" s="299"/>
      <c r="C96" s="276" t="s">
        <v>38</v>
      </c>
      <c r="D96" s="276"/>
      <c r="E96" s="276"/>
      <c r="F96" s="298" t="s">
        <v>1088</v>
      </c>
      <c r="G96" s="297"/>
      <c r="H96" s="276" t="s">
        <v>1125</v>
      </c>
      <c r="I96" s="276" t="s">
        <v>1123</v>
      </c>
      <c r="J96" s="276"/>
      <c r="K96" s="290"/>
    </row>
    <row r="97" ht="15" customHeight="1">
      <c r="B97" s="299"/>
      <c r="C97" s="276" t="s">
        <v>48</v>
      </c>
      <c r="D97" s="276"/>
      <c r="E97" s="276"/>
      <c r="F97" s="298" t="s">
        <v>1088</v>
      </c>
      <c r="G97" s="297"/>
      <c r="H97" s="276" t="s">
        <v>1126</v>
      </c>
      <c r="I97" s="276" t="s">
        <v>1123</v>
      </c>
      <c r="J97" s="276"/>
      <c r="K97" s="290"/>
    </row>
    <row r="98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ht="45" customHeight="1">
      <c r="B102" s="288"/>
      <c r="C102" s="289" t="s">
        <v>1127</v>
      </c>
      <c r="D102" s="289"/>
      <c r="E102" s="289"/>
      <c r="F102" s="289"/>
      <c r="G102" s="289"/>
      <c r="H102" s="289"/>
      <c r="I102" s="289"/>
      <c r="J102" s="289"/>
      <c r="K102" s="290"/>
    </row>
    <row r="103" ht="17.25" customHeight="1">
      <c r="B103" s="288"/>
      <c r="C103" s="291" t="s">
        <v>1082</v>
      </c>
      <c r="D103" s="291"/>
      <c r="E103" s="291"/>
      <c r="F103" s="291" t="s">
        <v>1083</v>
      </c>
      <c r="G103" s="292"/>
      <c r="H103" s="291" t="s">
        <v>54</v>
      </c>
      <c r="I103" s="291" t="s">
        <v>57</v>
      </c>
      <c r="J103" s="291" t="s">
        <v>1084</v>
      </c>
      <c r="K103" s="290"/>
    </row>
    <row r="104" ht="17.25" customHeight="1">
      <c r="B104" s="288"/>
      <c r="C104" s="293" t="s">
        <v>1085</v>
      </c>
      <c r="D104" s="293"/>
      <c r="E104" s="293"/>
      <c r="F104" s="294" t="s">
        <v>1086</v>
      </c>
      <c r="G104" s="295"/>
      <c r="H104" s="293"/>
      <c r="I104" s="293"/>
      <c r="J104" s="293" t="s">
        <v>1087</v>
      </c>
      <c r="K104" s="290"/>
    </row>
    <row r="105" ht="5.25" customHeight="1">
      <c r="B105" s="288"/>
      <c r="C105" s="291"/>
      <c r="D105" s="291"/>
      <c r="E105" s="291"/>
      <c r="F105" s="291"/>
      <c r="G105" s="307"/>
      <c r="H105" s="291"/>
      <c r="I105" s="291"/>
      <c r="J105" s="291"/>
      <c r="K105" s="290"/>
    </row>
    <row r="106" ht="15" customHeight="1">
      <c r="B106" s="288"/>
      <c r="C106" s="276" t="s">
        <v>53</v>
      </c>
      <c r="D106" s="296"/>
      <c r="E106" s="296"/>
      <c r="F106" s="298" t="s">
        <v>1088</v>
      </c>
      <c r="G106" s="307"/>
      <c r="H106" s="276" t="s">
        <v>1128</v>
      </c>
      <c r="I106" s="276" t="s">
        <v>1090</v>
      </c>
      <c r="J106" s="276">
        <v>20</v>
      </c>
      <c r="K106" s="290"/>
    </row>
    <row r="107" ht="15" customHeight="1">
      <c r="B107" s="288"/>
      <c r="C107" s="276" t="s">
        <v>1091</v>
      </c>
      <c r="D107" s="276"/>
      <c r="E107" s="276"/>
      <c r="F107" s="298" t="s">
        <v>1088</v>
      </c>
      <c r="G107" s="276"/>
      <c r="H107" s="276" t="s">
        <v>1128</v>
      </c>
      <c r="I107" s="276" t="s">
        <v>1090</v>
      </c>
      <c r="J107" s="276">
        <v>120</v>
      </c>
      <c r="K107" s="290"/>
    </row>
    <row r="108" ht="15" customHeight="1">
      <c r="B108" s="299"/>
      <c r="C108" s="276" t="s">
        <v>1093</v>
      </c>
      <c r="D108" s="276"/>
      <c r="E108" s="276"/>
      <c r="F108" s="298" t="s">
        <v>1094</v>
      </c>
      <c r="G108" s="276"/>
      <c r="H108" s="276" t="s">
        <v>1128</v>
      </c>
      <c r="I108" s="276" t="s">
        <v>1090</v>
      </c>
      <c r="J108" s="276">
        <v>50</v>
      </c>
      <c r="K108" s="290"/>
    </row>
    <row r="109" ht="15" customHeight="1">
      <c r="B109" s="299"/>
      <c r="C109" s="276" t="s">
        <v>1096</v>
      </c>
      <c r="D109" s="276"/>
      <c r="E109" s="276"/>
      <c r="F109" s="298" t="s">
        <v>1088</v>
      </c>
      <c r="G109" s="276"/>
      <c r="H109" s="276" t="s">
        <v>1128</v>
      </c>
      <c r="I109" s="276" t="s">
        <v>1098</v>
      </c>
      <c r="J109" s="276"/>
      <c r="K109" s="290"/>
    </row>
    <row r="110" ht="15" customHeight="1">
      <c r="B110" s="299"/>
      <c r="C110" s="276" t="s">
        <v>1107</v>
      </c>
      <c r="D110" s="276"/>
      <c r="E110" s="276"/>
      <c r="F110" s="298" t="s">
        <v>1094</v>
      </c>
      <c r="G110" s="276"/>
      <c r="H110" s="276" t="s">
        <v>1128</v>
      </c>
      <c r="I110" s="276" t="s">
        <v>1090</v>
      </c>
      <c r="J110" s="276">
        <v>50</v>
      </c>
      <c r="K110" s="290"/>
    </row>
    <row r="111" ht="15" customHeight="1">
      <c r="B111" s="299"/>
      <c r="C111" s="276" t="s">
        <v>1115</v>
      </c>
      <c r="D111" s="276"/>
      <c r="E111" s="276"/>
      <c r="F111" s="298" t="s">
        <v>1094</v>
      </c>
      <c r="G111" s="276"/>
      <c r="H111" s="276" t="s">
        <v>1128</v>
      </c>
      <c r="I111" s="276" t="s">
        <v>1090</v>
      </c>
      <c r="J111" s="276">
        <v>50</v>
      </c>
      <c r="K111" s="290"/>
    </row>
    <row r="112" ht="15" customHeight="1">
      <c r="B112" s="299"/>
      <c r="C112" s="276" t="s">
        <v>1113</v>
      </c>
      <c r="D112" s="276"/>
      <c r="E112" s="276"/>
      <c r="F112" s="298" t="s">
        <v>1094</v>
      </c>
      <c r="G112" s="276"/>
      <c r="H112" s="276" t="s">
        <v>1128</v>
      </c>
      <c r="I112" s="276" t="s">
        <v>1090</v>
      </c>
      <c r="J112" s="276">
        <v>50</v>
      </c>
      <c r="K112" s="290"/>
    </row>
    <row r="113" ht="15" customHeight="1">
      <c r="B113" s="299"/>
      <c r="C113" s="276" t="s">
        <v>53</v>
      </c>
      <c r="D113" s="276"/>
      <c r="E113" s="276"/>
      <c r="F113" s="298" t="s">
        <v>1088</v>
      </c>
      <c r="G113" s="276"/>
      <c r="H113" s="276" t="s">
        <v>1129</v>
      </c>
      <c r="I113" s="276" t="s">
        <v>1090</v>
      </c>
      <c r="J113" s="276">
        <v>20</v>
      </c>
      <c r="K113" s="290"/>
    </row>
    <row r="114" ht="15" customHeight="1">
      <c r="B114" s="299"/>
      <c r="C114" s="276" t="s">
        <v>1130</v>
      </c>
      <c r="D114" s="276"/>
      <c r="E114" s="276"/>
      <c r="F114" s="298" t="s">
        <v>1088</v>
      </c>
      <c r="G114" s="276"/>
      <c r="H114" s="276" t="s">
        <v>1131</v>
      </c>
      <c r="I114" s="276" t="s">
        <v>1090</v>
      </c>
      <c r="J114" s="276">
        <v>120</v>
      </c>
      <c r="K114" s="290"/>
    </row>
    <row r="115" ht="15" customHeight="1">
      <c r="B115" s="299"/>
      <c r="C115" s="276" t="s">
        <v>38</v>
      </c>
      <c r="D115" s="276"/>
      <c r="E115" s="276"/>
      <c r="F115" s="298" t="s">
        <v>1088</v>
      </c>
      <c r="G115" s="276"/>
      <c r="H115" s="276" t="s">
        <v>1132</v>
      </c>
      <c r="I115" s="276" t="s">
        <v>1123</v>
      </c>
      <c r="J115" s="276"/>
      <c r="K115" s="290"/>
    </row>
    <row r="116" ht="15" customHeight="1">
      <c r="B116" s="299"/>
      <c r="C116" s="276" t="s">
        <v>48</v>
      </c>
      <c r="D116" s="276"/>
      <c r="E116" s="276"/>
      <c r="F116" s="298" t="s">
        <v>1088</v>
      </c>
      <c r="G116" s="276"/>
      <c r="H116" s="276" t="s">
        <v>1133</v>
      </c>
      <c r="I116" s="276" t="s">
        <v>1123</v>
      </c>
      <c r="J116" s="276"/>
      <c r="K116" s="290"/>
    </row>
    <row r="117" ht="15" customHeight="1">
      <c r="B117" s="299"/>
      <c r="C117" s="276" t="s">
        <v>57</v>
      </c>
      <c r="D117" s="276"/>
      <c r="E117" s="276"/>
      <c r="F117" s="298" t="s">
        <v>1088</v>
      </c>
      <c r="G117" s="276"/>
      <c r="H117" s="276" t="s">
        <v>1134</v>
      </c>
      <c r="I117" s="276" t="s">
        <v>1135</v>
      </c>
      <c r="J117" s="276"/>
      <c r="K117" s="290"/>
    </row>
    <row r="118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ht="18.75" customHeight="1">
      <c r="B119" s="309"/>
      <c r="C119" s="273"/>
      <c r="D119" s="273"/>
      <c r="E119" s="273"/>
      <c r="F119" s="310"/>
      <c r="G119" s="273"/>
      <c r="H119" s="273"/>
      <c r="I119" s="273"/>
      <c r="J119" s="273"/>
      <c r="K119" s="309"/>
    </row>
    <row r="120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ht="45" customHeight="1">
      <c r="B122" s="314"/>
      <c r="C122" s="267" t="s">
        <v>1136</v>
      </c>
      <c r="D122" s="267"/>
      <c r="E122" s="267"/>
      <c r="F122" s="267"/>
      <c r="G122" s="267"/>
      <c r="H122" s="267"/>
      <c r="I122" s="267"/>
      <c r="J122" s="267"/>
      <c r="K122" s="315"/>
    </row>
    <row r="123" ht="17.25" customHeight="1">
      <c r="B123" s="316"/>
      <c r="C123" s="291" t="s">
        <v>1082</v>
      </c>
      <c r="D123" s="291"/>
      <c r="E123" s="291"/>
      <c r="F123" s="291" t="s">
        <v>1083</v>
      </c>
      <c r="G123" s="292"/>
      <c r="H123" s="291" t="s">
        <v>54</v>
      </c>
      <c r="I123" s="291" t="s">
        <v>57</v>
      </c>
      <c r="J123" s="291" t="s">
        <v>1084</v>
      </c>
      <c r="K123" s="317"/>
    </row>
    <row r="124" ht="17.25" customHeight="1">
      <c r="B124" s="316"/>
      <c r="C124" s="293" t="s">
        <v>1085</v>
      </c>
      <c r="D124" s="293"/>
      <c r="E124" s="293"/>
      <c r="F124" s="294" t="s">
        <v>1086</v>
      </c>
      <c r="G124" s="295"/>
      <c r="H124" s="293"/>
      <c r="I124" s="293"/>
      <c r="J124" s="293" t="s">
        <v>1087</v>
      </c>
      <c r="K124" s="317"/>
    </row>
    <row r="125" ht="5.25" customHeight="1">
      <c r="B125" s="318"/>
      <c r="C125" s="296"/>
      <c r="D125" s="296"/>
      <c r="E125" s="296"/>
      <c r="F125" s="296"/>
      <c r="G125" s="276"/>
      <c r="H125" s="296"/>
      <c r="I125" s="296"/>
      <c r="J125" s="296"/>
      <c r="K125" s="319"/>
    </row>
    <row r="126" ht="15" customHeight="1">
      <c r="B126" s="318"/>
      <c r="C126" s="276" t="s">
        <v>1091</v>
      </c>
      <c r="D126" s="296"/>
      <c r="E126" s="296"/>
      <c r="F126" s="298" t="s">
        <v>1088</v>
      </c>
      <c r="G126" s="276"/>
      <c r="H126" s="276" t="s">
        <v>1128</v>
      </c>
      <c r="I126" s="276" t="s">
        <v>1090</v>
      </c>
      <c r="J126" s="276">
        <v>120</v>
      </c>
      <c r="K126" s="320"/>
    </row>
    <row r="127" ht="15" customHeight="1">
      <c r="B127" s="318"/>
      <c r="C127" s="276" t="s">
        <v>1137</v>
      </c>
      <c r="D127" s="276"/>
      <c r="E127" s="276"/>
      <c r="F127" s="298" t="s">
        <v>1088</v>
      </c>
      <c r="G127" s="276"/>
      <c r="H127" s="276" t="s">
        <v>1138</v>
      </c>
      <c r="I127" s="276" t="s">
        <v>1090</v>
      </c>
      <c r="J127" s="276" t="s">
        <v>1139</v>
      </c>
      <c r="K127" s="320"/>
    </row>
    <row r="128" ht="15" customHeight="1">
      <c r="B128" s="318"/>
      <c r="C128" s="276" t="s">
        <v>1036</v>
      </c>
      <c r="D128" s="276"/>
      <c r="E128" s="276"/>
      <c r="F128" s="298" t="s">
        <v>1088</v>
      </c>
      <c r="G128" s="276"/>
      <c r="H128" s="276" t="s">
        <v>1140</v>
      </c>
      <c r="I128" s="276" t="s">
        <v>1090</v>
      </c>
      <c r="J128" s="276" t="s">
        <v>1139</v>
      </c>
      <c r="K128" s="320"/>
    </row>
    <row r="129" ht="15" customHeight="1">
      <c r="B129" s="318"/>
      <c r="C129" s="276" t="s">
        <v>1099</v>
      </c>
      <c r="D129" s="276"/>
      <c r="E129" s="276"/>
      <c r="F129" s="298" t="s">
        <v>1094</v>
      </c>
      <c r="G129" s="276"/>
      <c r="H129" s="276" t="s">
        <v>1100</v>
      </c>
      <c r="I129" s="276" t="s">
        <v>1090</v>
      </c>
      <c r="J129" s="276">
        <v>15</v>
      </c>
      <c r="K129" s="320"/>
    </row>
    <row r="130" ht="15" customHeight="1">
      <c r="B130" s="318"/>
      <c r="C130" s="300" t="s">
        <v>1101</v>
      </c>
      <c r="D130" s="300"/>
      <c r="E130" s="300"/>
      <c r="F130" s="301" t="s">
        <v>1094</v>
      </c>
      <c r="G130" s="300"/>
      <c r="H130" s="300" t="s">
        <v>1102</v>
      </c>
      <c r="I130" s="300" t="s">
        <v>1090</v>
      </c>
      <c r="J130" s="300">
        <v>15</v>
      </c>
      <c r="K130" s="320"/>
    </row>
    <row r="131" ht="15" customHeight="1">
      <c r="B131" s="318"/>
      <c r="C131" s="300" t="s">
        <v>1103</v>
      </c>
      <c r="D131" s="300"/>
      <c r="E131" s="300"/>
      <c r="F131" s="301" t="s">
        <v>1094</v>
      </c>
      <c r="G131" s="300"/>
      <c r="H131" s="300" t="s">
        <v>1104</v>
      </c>
      <c r="I131" s="300" t="s">
        <v>1090</v>
      </c>
      <c r="J131" s="300">
        <v>20</v>
      </c>
      <c r="K131" s="320"/>
    </row>
    <row r="132" ht="15" customHeight="1">
      <c r="B132" s="318"/>
      <c r="C132" s="300" t="s">
        <v>1105</v>
      </c>
      <c r="D132" s="300"/>
      <c r="E132" s="300"/>
      <c r="F132" s="301" t="s">
        <v>1094</v>
      </c>
      <c r="G132" s="300"/>
      <c r="H132" s="300" t="s">
        <v>1106</v>
      </c>
      <c r="I132" s="300" t="s">
        <v>1090</v>
      </c>
      <c r="J132" s="300">
        <v>20</v>
      </c>
      <c r="K132" s="320"/>
    </row>
    <row r="133" ht="15" customHeight="1">
      <c r="B133" s="318"/>
      <c r="C133" s="276" t="s">
        <v>1093</v>
      </c>
      <c r="D133" s="276"/>
      <c r="E133" s="276"/>
      <c r="F133" s="298" t="s">
        <v>1094</v>
      </c>
      <c r="G133" s="276"/>
      <c r="H133" s="276" t="s">
        <v>1128</v>
      </c>
      <c r="I133" s="276" t="s">
        <v>1090</v>
      </c>
      <c r="J133" s="276">
        <v>50</v>
      </c>
      <c r="K133" s="320"/>
    </row>
    <row r="134" ht="15" customHeight="1">
      <c r="B134" s="318"/>
      <c r="C134" s="276" t="s">
        <v>1107</v>
      </c>
      <c r="D134" s="276"/>
      <c r="E134" s="276"/>
      <c r="F134" s="298" t="s">
        <v>1094</v>
      </c>
      <c r="G134" s="276"/>
      <c r="H134" s="276" t="s">
        <v>1128</v>
      </c>
      <c r="I134" s="276" t="s">
        <v>1090</v>
      </c>
      <c r="J134" s="276">
        <v>50</v>
      </c>
      <c r="K134" s="320"/>
    </row>
    <row r="135" ht="15" customHeight="1">
      <c r="B135" s="318"/>
      <c r="C135" s="276" t="s">
        <v>1113</v>
      </c>
      <c r="D135" s="276"/>
      <c r="E135" s="276"/>
      <c r="F135" s="298" t="s">
        <v>1094</v>
      </c>
      <c r="G135" s="276"/>
      <c r="H135" s="276" t="s">
        <v>1128</v>
      </c>
      <c r="I135" s="276" t="s">
        <v>1090</v>
      </c>
      <c r="J135" s="276">
        <v>50</v>
      </c>
      <c r="K135" s="320"/>
    </row>
    <row r="136" ht="15" customHeight="1">
      <c r="B136" s="318"/>
      <c r="C136" s="276" t="s">
        <v>1115</v>
      </c>
      <c r="D136" s="276"/>
      <c r="E136" s="276"/>
      <c r="F136" s="298" t="s">
        <v>1094</v>
      </c>
      <c r="G136" s="276"/>
      <c r="H136" s="276" t="s">
        <v>1128</v>
      </c>
      <c r="I136" s="276" t="s">
        <v>1090</v>
      </c>
      <c r="J136" s="276">
        <v>50</v>
      </c>
      <c r="K136" s="320"/>
    </row>
    <row r="137" ht="15" customHeight="1">
      <c r="B137" s="318"/>
      <c r="C137" s="276" t="s">
        <v>1116</v>
      </c>
      <c r="D137" s="276"/>
      <c r="E137" s="276"/>
      <c r="F137" s="298" t="s">
        <v>1094</v>
      </c>
      <c r="G137" s="276"/>
      <c r="H137" s="276" t="s">
        <v>1141</v>
      </c>
      <c r="I137" s="276" t="s">
        <v>1090</v>
      </c>
      <c r="J137" s="276">
        <v>255</v>
      </c>
      <c r="K137" s="320"/>
    </row>
    <row r="138" ht="15" customHeight="1">
      <c r="B138" s="318"/>
      <c r="C138" s="276" t="s">
        <v>1118</v>
      </c>
      <c r="D138" s="276"/>
      <c r="E138" s="276"/>
      <c r="F138" s="298" t="s">
        <v>1088</v>
      </c>
      <c r="G138" s="276"/>
      <c r="H138" s="276" t="s">
        <v>1142</v>
      </c>
      <c r="I138" s="276" t="s">
        <v>1120</v>
      </c>
      <c r="J138" s="276"/>
      <c r="K138" s="320"/>
    </row>
    <row r="139" ht="15" customHeight="1">
      <c r="B139" s="318"/>
      <c r="C139" s="276" t="s">
        <v>1121</v>
      </c>
      <c r="D139" s="276"/>
      <c r="E139" s="276"/>
      <c r="F139" s="298" t="s">
        <v>1088</v>
      </c>
      <c r="G139" s="276"/>
      <c r="H139" s="276" t="s">
        <v>1143</v>
      </c>
      <c r="I139" s="276" t="s">
        <v>1123</v>
      </c>
      <c r="J139" s="276"/>
      <c r="K139" s="320"/>
    </row>
    <row r="140" ht="15" customHeight="1">
      <c r="B140" s="318"/>
      <c r="C140" s="276" t="s">
        <v>1124</v>
      </c>
      <c r="D140" s="276"/>
      <c r="E140" s="276"/>
      <c r="F140" s="298" t="s">
        <v>1088</v>
      </c>
      <c r="G140" s="276"/>
      <c r="H140" s="276" t="s">
        <v>1124</v>
      </c>
      <c r="I140" s="276" t="s">
        <v>1123</v>
      </c>
      <c r="J140" s="276"/>
      <c r="K140" s="320"/>
    </row>
    <row r="141" ht="15" customHeight="1">
      <c r="B141" s="318"/>
      <c r="C141" s="276" t="s">
        <v>38</v>
      </c>
      <c r="D141" s="276"/>
      <c r="E141" s="276"/>
      <c r="F141" s="298" t="s">
        <v>1088</v>
      </c>
      <c r="G141" s="276"/>
      <c r="H141" s="276" t="s">
        <v>1144</v>
      </c>
      <c r="I141" s="276" t="s">
        <v>1123</v>
      </c>
      <c r="J141" s="276"/>
      <c r="K141" s="320"/>
    </row>
    <row r="142" ht="15" customHeight="1">
      <c r="B142" s="318"/>
      <c r="C142" s="276" t="s">
        <v>1145</v>
      </c>
      <c r="D142" s="276"/>
      <c r="E142" s="276"/>
      <c r="F142" s="298" t="s">
        <v>1088</v>
      </c>
      <c r="G142" s="276"/>
      <c r="H142" s="276" t="s">
        <v>1146</v>
      </c>
      <c r="I142" s="276" t="s">
        <v>1123</v>
      </c>
      <c r="J142" s="276"/>
      <c r="K142" s="320"/>
    </row>
    <row r="143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ht="18.75" customHeight="1">
      <c r="B144" s="273"/>
      <c r="C144" s="273"/>
      <c r="D144" s="273"/>
      <c r="E144" s="273"/>
      <c r="F144" s="310"/>
      <c r="G144" s="273"/>
      <c r="H144" s="273"/>
      <c r="I144" s="273"/>
      <c r="J144" s="273"/>
      <c r="K144" s="273"/>
    </row>
    <row r="145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ht="45" customHeight="1">
      <c r="B147" s="288"/>
      <c r="C147" s="289" t="s">
        <v>1147</v>
      </c>
      <c r="D147" s="289"/>
      <c r="E147" s="289"/>
      <c r="F147" s="289"/>
      <c r="G147" s="289"/>
      <c r="H147" s="289"/>
      <c r="I147" s="289"/>
      <c r="J147" s="289"/>
      <c r="K147" s="290"/>
    </row>
    <row r="148" ht="17.25" customHeight="1">
      <c r="B148" s="288"/>
      <c r="C148" s="291" t="s">
        <v>1082</v>
      </c>
      <c r="D148" s="291"/>
      <c r="E148" s="291"/>
      <c r="F148" s="291" t="s">
        <v>1083</v>
      </c>
      <c r="G148" s="292"/>
      <c r="H148" s="291" t="s">
        <v>54</v>
      </c>
      <c r="I148" s="291" t="s">
        <v>57</v>
      </c>
      <c r="J148" s="291" t="s">
        <v>1084</v>
      </c>
      <c r="K148" s="290"/>
    </row>
    <row r="149" ht="17.25" customHeight="1">
      <c r="B149" s="288"/>
      <c r="C149" s="293" t="s">
        <v>1085</v>
      </c>
      <c r="D149" s="293"/>
      <c r="E149" s="293"/>
      <c r="F149" s="294" t="s">
        <v>1086</v>
      </c>
      <c r="G149" s="295"/>
      <c r="H149" s="293"/>
      <c r="I149" s="293"/>
      <c r="J149" s="293" t="s">
        <v>1087</v>
      </c>
      <c r="K149" s="290"/>
    </row>
    <row r="150" ht="5.25" customHeight="1">
      <c r="B150" s="299"/>
      <c r="C150" s="296"/>
      <c r="D150" s="296"/>
      <c r="E150" s="296"/>
      <c r="F150" s="296"/>
      <c r="G150" s="297"/>
      <c r="H150" s="296"/>
      <c r="I150" s="296"/>
      <c r="J150" s="296"/>
      <c r="K150" s="320"/>
    </row>
    <row r="151" ht="15" customHeight="1">
      <c r="B151" s="299"/>
      <c r="C151" s="324" t="s">
        <v>1091</v>
      </c>
      <c r="D151" s="276"/>
      <c r="E151" s="276"/>
      <c r="F151" s="325" t="s">
        <v>1088</v>
      </c>
      <c r="G151" s="276"/>
      <c r="H151" s="324" t="s">
        <v>1128</v>
      </c>
      <c r="I151" s="324" t="s">
        <v>1090</v>
      </c>
      <c r="J151" s="324">
        <v>120</v>
      </c>
      <c r="K151" s="320"/>
    </row>
    <row r="152" ht="15" customHeight="1">
      <c r="B152" s="299"/>
      <c r="C152" s="324" t="s">
        <v>1137</v>
      </c>
      <c r="D152" s="276"/>
      <c r="E152" s="276"/>
      <c r="F152" s="325" t="s">
        <v>1088</v>
      </c>
      <c r="G152" s="276"/>
      <c r="H152" s="324" t="s">
        <v>1148</v>
      </c>
      <c r="I152" s="324" t="s">
        <v>1090</v>
      </c>
      <c r="J152" s="324" t="s">
        <v>1139</v>
      </c>
      <c r="K152" s="320"/>
    </row>
    <row r="153" ht="15" customHeight="1">
      <c r="B153" s="299"/>
      <c r="C153" s="324" t="s">
        <v>1036</v>
      </c>
      <c r="D153" s="276"/>
      <c r="E153" s="276"/>
      <c r="F153" s="325" t="s">
        <v>1088</v>
      </c>
      <c r="G153" s="276"/>
      <c r="H153" s="324" t="s">
        <v>1149</v>
      </c>
      <c r="I153" s="324" t="s">
        <v>1090</v>
      </c>
      <c r="J153" s="324" t="s">
        <v>1139</v>
      </c>
      <c r="K153" s="320"/>
    </row>
    <row r="154" ht="15" customHeight="1">
      <c r="B154" s="299"/>
      <c r="C154" s="324" t="s">
        <v>1093</v>
      </c>
      <c r="D154" s="276"/>
      <c r="E154" s="276"/>
      <c r="F154" s="325" t="s">
        <v>1094</v>
      </c>
      <c r="G154" s="276"/>
      <c r="H154" s="324" t="s">
        <v>1128</v>
      </c>
      <c r="I154" s="324" t="s">
        <v>1090</v>
      </c>
      <c r="J154" s="324">
        <v>50</v>
      </c>
      <c r="K154" s="320"/>
    </row>
    <row r="155" ht="15" customHeight="1">
      <c r="B155" s="299"/>
      <c r="C155" s="324" t="s">
        <v>1096</v>
      </c>
      <c r="D155" s="276"/>
      <c r="E155" s="276"/>
      <c r="F155" s="325" t="s">
        <v>1088</v>
      </c>
      <c r="G155" s="276"/>
      <c r="H155" s="324" t="s">
        <v>1128</v>
      </c>
      <c r="I155" s="324" t="s">
        <v>1098</v>
      </c>
      <c r="J155" s="324"/>
      <c r="K155" s="320"/>
    </row>
    <row r="156" ht="15" customHeight="1">
      <c r="B156" s="299"/>
      <c r="C156" s="324" t="s">
        <v>1107</v>
      </c>
      <c r="D156" s="276"/>
      <c r="E156" s="276"/>
      <c r="F156" s="325" t="s">
        <v>1094</v>
      </c>
      <c r="G156" s="276"/>
      <c r="H156" s="324" t="s">
        <v>1128</v>
      </c>
      <c r="I156" s="324" t="s">
        <v>1090</v>
      </c>
      <c r="J156" s="324">
        <v>50</v>
      </c>
      <c r="K156" s="320"/>
    </row>
    <row r="157" ht="15" customHeight="1">
      <c r="B157" s="299"/>
      <c r="C157" s="324" t="s">
        <v>1115</v>
      </c>
      <c r="D157" s="276"/>
      <c r="E157" s="276"/>
      <c r="F157" s="325" t="s">
        <v>1094</v>
      </c>
      <c r="G157" s="276"/>
      <c r="H157" s="324" t="s">
        <v>1128</v>
      </c>
      <c r="I157" s="324" t="s">
        <v>1090</v>
      </c>
      <c r="J157" s="324">
        <v>50</v>
      </c>
      <c r="K157" s="320"/>
    </row>
    <row r="158" ht="15" customHeight="1">
      <c r="B158" s="299"/>
      <c r="C158" s="324" t="s">
        <v>1113</v>
      </c>
      <c r="D158" s="276"/>
      <c r="E158" s="276"/>
      <c r="F158" s="325" t="s">
        <v>1094</v>
      </c>
      <c r="G158" s="276"/>
      <c r="H158" s="324" t="s">
        <v>1128</v>
      </c>
      <c r="I158" s="324" t="s">
        <v>1090</v>
      </c>
      <c r="J158" s="324">
        <v>50</v>
      </c>
      <c r="K158" s="320"/>
    </row>
    <row r="159" ht="15" customHeight="1">
      <c r="B159" s="299"/>
      <c r="C159" s="324" t="s">
        <v>118</v>
      </c>
      <c r="D159" s="276"/>
      <c r="E159" s="276"/>
      <c r="F159" s="325" t="s">
        <v>1088</v>
      </c>
      <c r="G159" s="276"/>
      <c r="H159" s="324" t="s">
        <v>1150</v>
      </c>
      <c r="I159" s="324" t="s">
        <v>1090</v>
      </c>
      <c r="J159" s="324" t="s">
        <v>1151</v>
      </c>
      <c r="K159" s="320"/>
    </row>
    <row r="160" ht="15" customHeight="1">
      <c r="B160" s="299"/>
      <c r="C160" s="324" t="s">
        <v>1152</v>
      </c>
      <c r="D160" s="276"/>
      <c r="E160" s="276"/>
      <c r="F160" s="325" t="s">
        <v>1088</v>
      </c>
      <c r="G160" s="276"/>
      <c r="H160" s="324" t="s">
        <v>1153</v>
      </c>
      <c r="I160" s="324" t="s">
        <v>1123</v>
      </c>
      <c r="J160" s="324"/>
      <c r="K160" s="320"/>
    </row>
    <row r="161" ht="15" customHeight="1">
      <c r="B161" s="326"/>
      <c r="C161" s="308"/>
      <c r="D161" s="308"/>
      <c r="E161" s="308"/>
      <c r="F161" s="308"/>
      <c r="G161" s="308"/>
      <c r="H161" s="308"/>
      <c r="I161" s="308"/>
      <c r="J161" s="308"/>
      <c r="K161" s="327"/>
    </row>
    <row r="162" ht="18.75" customHeight="1">
      <c r="B162" s="273"/>
      <c r="C162" s="276"/>
      <c r="D162" s="276"/>
      <c r="E162" s="276"/>
      <c r="F162" s="298"/>
      <c r="G162" s="276"/>
      <c r="H162" s="276"/>
      <c r="I162" s="276"/>
      <c r="J162" s="276"/>
      <c r="K162" s="273"/>
    </row>
    <row r="163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ht="45" customHeight="1">
      <c r="B165" s="266"/>
      <c r="C165" s="267" t="s">
        <v>1154</v>
      </c>
      <c r="D165" s="267"/>
      <c r="E165" s="267"/>
      <c r="F165" s="267"/>
      <c r="G165" s="267"/>
      <c r="H165" s="267"/>
      <c r="I165" s="267"/>
      <c r="J165" s="267"/>
      <c r="K165" s="268"/>
    </row>
    <row r="166" ht="17.25" customHeight="1">
      <c r="B166" s="266"/>
      <c r="C166" s="291" t="s">
        <v>1082</v>
      </c>
      <c r="D166" s="291"/>
      <c r="E166" s="291"/>
      <c r="F166" s="291" t="s">
        <v>1083</v>
      </c>
      <c r="G166" s="328"/>
      <c r="H166" s="329" t="s">
        <v>54</v>
      </c>
      <c r="I166" s="329" t="s">
        <v>57</v>
      </c>
      <c r="J166" s="291" t="s">
        <v>1084</v>
      </c>
      <c r="K166" s="268"/>
    </row>
    <row r="167" ht="17.25" customHeight="1">
      <c r="B167" s="269"/>
      <c r="C167" s="293" t="s">
        <v>1085</v>
      </c>
      <c r="D167" s="293"/>
      <c r="E167" s="293"/>
      <c r="F167" s="294" t="s">
        <v>1086</v>
      </c>
      <c r="G167" s="330"/>
      <c r="H167" s="331"/>
      <c r="I167" s="331"/>
      <c r="J167" s="293" t="s">
        <v>1087</v>
      </c>
      <c r="K167" s="271"/>
    </row>
    <row r="168" ht="5.25" customHeight="1">
      <c r="B168" s="299"/>
      <c r="C168" s="296"/>
      <c r="D168" s="296"/>
      <c r="E168" s="296"/>
      <c r="F168" s="296"/>
      <c r="G168" s="297"/>
      <c r="H168" s="296"/>
      <c r="I168" s="296"/>
      <c r="J168" s="296"/>
      <c r="K168" s="320"/>
    </row>
    <row r="169" ht="15" customHeight="1">
      <c r="B169" s="299"/>
      <c r="C169" s="276" t="s">
        <v>1091</v>
      </c>
      <c r="D169" s="276"/>
      <c r="E169" s="276"/>
      <c r="F169" s="298" t="s">
        <v>1088</v>
      </c>
      <c r="G169" s="276"/>
      <c r="H169" s="276" t="s">
        <v>1128</v>
      </c>
      <c r="I169" s="276" t="s">
        <v>1090</v>
      </c>
      <c r="J169" s="276">
        <v>120</v>
      </c>
      <c r="K169" s="320"/>
    </row>
    <row r="170" ht="15" customHeight="1">
      <c r="B170" s="299"/>
      <c r="C170" s="276" t="s">
        <v>1137</v>
      </c>
      <c r="D170" s="276"/>
      <c r="E170" s="276"/>
      <c r="F170" s="298" t="s">
        <v>1088</v>
      </c>
      <c r="G170" s="276"/>
      <c r="H170" s="276" t="s">
        <v>1138</v>
      </c>
      <c r="I170" s="276" t="s">
        <v>1090</v>
      </c>
      <c r="J170" s="276" t="s">
        <v>1139</v>
      </c>
      <c r="K170" s="320"/>
    </row>
    <row r="171" ht="15" customHeight="1">
      <c r="B171" s="299"/>
      <c r="C171" s="276" t="s">
        <v>1036</v>
      </c>
      <c r="D171" s="276"/>
      <c r="E171" s="276"/>
      <c r="F171" s="298" t="s">
        <v>1088</v>
      </c>
      <c r="G171" s="276"/>
      <c r="H171" s="276" t="s">
        <v>1155</v>
      </c>
      <c r="I171" s="276" t="s">
        <v>1090</v>
      </c>
      <c r="J171" s="276" t="s">
        <v>1139</v>
      </c>
      <c r="K171" s="320"/>
    </row>
    <row r="172" ht="15" customHeight="1">
      <c r="B172" s="299"/>
      <c r="C172" s="276" t="s">
        <v>1093</v>
      </c>
      <c r="D172" s="276"/>
      <c r="E172" s="276"/>
      <c r="F172" s="298" t="s">
        <v>1094</v>
      </c>
      <c r="G172" s="276"/>
      <c r="H172" s="276" t="s">
        <v>1155</v>
      </c>
      <c r="I172" s="276" t="s">
        <v>1090</v>
      </c>
      <c r="J172" s="276">
        <v>50</v>
      </c>
      <c r="K172" s="320"/>
    </row>
    <row r="173" ht="15" customHeight="1">
      <c r="B173" s="299"/>
      <c r="C173" s="276" t="s">
        <v>1096</v>
      </c>
      <c r="D173" s="276"/>
      <c r="E173" s="276"/>
      <c r="F173" s="298" t="s">
        <v>1088</v>
      </c>
      <c r="G173" s="276"/>
      <c r="H173" s="276" t="s">
        <v>1155</v>
      </c>
      <c r="I173" s="276" t="s">
        <v>1098</v>
      </c>
      <c r="J173" s="276"/>
      <c r="K173" s="320"/>
    </row>
    <row r="174" ht="15" customHeight="1">
      <c r="B174" s="299"/>
      <c r="C174" s="276" t="s">
        <v>1107</v>
      </c>
      <c r="D174" s="276"/>
      <c r="E174" s="276"/>
      <c r="F174" s="298" t="s">
        <v>1094</v>
      </c>
      <c r="G174" s="276"/>
      <c r="H174" s="276" t="s">
        <v>1155</v>
      </c>
      <c r="I174" s="276" t="s">
        <v>1090</v>
      </c>
      <c r="J174" s="276">
        <v>50</v>
      </c>
      <c r="K174" s="320"/>
    </row>
    <row r="175" ht="15" customHeight="1">
      <c r="B175" s="299"/>
      <c r="C175" s="276" t="s">
        <v>1115</v>
      </c>
      <c r="D175" s="276"/>
      <c r="E175" s="276"/>
      <c r="F175" s="298" t="s">
        <v>1094</v>
      </c>
      <c r="G175" s="276"/>
      <c r="H175" s="276" t="s">
        <v>1155</v>
      </c>
      <c r="I175" s="276" t="s">
        <v>1090</v>
      </c>
      <c r="J175" s="276">
        <v>50</v>
      </c>
      <c r="K175" s="320"/>
    </row>
    <row r="176" ht="15" customHeight="1">
      <c r="B176" s="299"/>
      <c r="C176" s="276" t="s">
        <v>1113</v>
      </c>
      <c r="D176" s="276"/>
      <c r="E176" s="276"/>
      <c r="F176" s="298" t="s">
        <v>1094</v>
      </c>
      <c r="G176" s="276"/>
      <c r="H176" s="276" t="s">
        <v>1155</v>
      </c>
      <c r="I176" s="276" t="s">
        <v>1090</v>
      </c>
      <c r="J176" s="276">
        <v>50</v>
      </c>
      <c r="K176" s="320"/>
    </row>
    <row r="177" ht="15" customHeight="1">
      <c r="B177" s="299"/>
      <c r="C177" s="276" t="s">
        <v>133</v>
      </c>
      <c r="D177" s="276"/>
      <c r="E177" s="276"/>
      <c r="F177" s="298" t="s">
        <v>1088</v>
      </c>
      <c r="G177" s="276"/>
      <c r="H177" s="276" t="s">
        <v>1156</v>
      </c>
      <c r="I177" s="276" t="s">
        <v>1157</v>
      </c>
      <c r="J177" s="276"/>
      <c r="K177" s="320"/>
    </row>
    <row r="178" ht="15" customHeight="1">
      <c r="B178" s="299"/>
      <c r="C178" s="276" t="s">
        <v>57</v>
      </c>
      <c r="D178" s="276"/>
      <c r="E178" s="276"/>
      <c r="F178" s="298" t="s">
        <v>1088</v>
      </c>
      <c r="G178" s="276"/>
      <c r="H178" s="276" t="s">
        <v>1158</v>
      </c>
      <c r="I178" s="276" t="s">
        <v>1159</v>
      </c>
      <c r="J178" s="276">
        <v>1</v>
      </c>
      <c r="K178" s="320"/>
    </row>
    <row r="179" ht="15" customHeight="1">
      <c r="B179" s="299"/>
      <c r="C179" s="276" t="s">
        <v>53</v>
      </c>
      <c r="D179" s="276"/>
      <c r="E179" s="276"/>
      <c r="F179" s="298" t="s">
        <v>1088</v>
      </c>
      <c r="G179" s="276"/>
      <c r="H179" s="276" t="s">
        <v>1160</v>
      </c>
      <c r="I179" s="276" t="s">
        <v>1090</v>
      </c>
      <c r="J179" s="276">
        <v>20</v>
      </c>
      <c r="K179" s="320"/>
    </row>
    <row r="180" ht="15" customHeight="1">
      <c r="B180" s="299"/>
      <c r="C180" s="276" t="s">
        <v>54</v>
      </c>
      <c r="D180" s="276"/>
      <c r="E180" s="276"/>
      <c r="F180" s="298" t="s">
        <v>1088</v>
      </c>
      <c r="G180" s="276"/>
      <c r="H180" s="276" t="s">
        <v>1161</v>
      </c>
      <c r="I180" s="276" t="s">
        <v>1090</v>
      </c>
      <c r="J180" s="276">
        <v>255</v>
      </c>
      <c r="K180" s="320"/>
    </row>
    <row r="181" ht="15" customHeight="1">
      <c r="B181" s="299"/>
      <c r="C181" s="276" t="s">
        <v>134</v>
      </c>
      <c r="D181" s="276"/>
      <c r="E181" s="276"/>
      <c r="F181" s="298" t="s">
        <v>1088</v>
      </c>
      <c r="G181" s="276"/>
      <c r="H181" s="276" t="s">
        <v>1052</v>
      </c>
      <c r="I181" s="276" t="s">
        <v>1090</v>
      </c>
      <c r="J181" s="276">
        <v>10</v>
      </c>
      <c r="K181" s="320"/>
    </row>
    <row r="182" ht="15" customHeight="1">
      <c r="B182" s="299"/>
      <c r="C182" s="276" t="s">
        <v>135</v>
      </c>
      <c r="D182" s="276"/>
      <c r="E182" s="276"/>
      <c r="F182" s="298" t="s">
        <v>1088</v>
      </c>
      <c r="G182" s="276"/>
      <c r="H182" s="276" t="s">
        <v>1162</v>
      </c>
      <c r="I182" s="276" t="s">
        <v>1123</v>
      </c>
      <c r="J182" s="276"/>
      <c r="K182" s="320"/>
    </row>
    <row r="183" ht="15" customHeight="1">
      <c r="B183" s="299"/>
      <c r="C183" s="276" t="s">
        <v>1163</v>
      </c>
      <c r="D183" s="276"/>
      <c r="E183" s="276"/>
      <c r="F183" s="298" t="s">
        <v>1088</v>
      </c>
      <c r="G183" s="276"/>
      <c r="H183" s="276" t="s">
        <v>1164</v>
      </c>
      <c r="I183" s="276" t="s">
        <v>1123</v>
      </c>
      <c r="J183" s="276"/>
      <c r="K183" s="320"/>
    </row>
    <row r="184" ht="15" customHeight="1">
      <c r="B184" s="299"/>
      <c r="C184" s="276" t="s">
        <v>1152</v>
      </c>
      <c r="D184" s="276"/>
      <c r="E184" s="276"/>
      <c r="F184" s="298" t="s">
        <v>1088</v>
      </c>
      <c r="G184" s="276"/>
      <c r="H184" s="276" t="s">
        <v>1165</v>
      </c>
      <c r="I184" s="276" t="s">
        <v>1123</v>
      </c>
      <c r="J184" s="276"/>
      <c r="K184" s="320"/>
    </row>
    <row r="185" ht="15" customHeight="1">
      <c r="B185" s="299"/>
      <c r="C185" s="276" t="s">
        <v>137</v>
      </c>
      <c r="D185" s="276"/>
      <c r="E185" s="276"/>
      <c r="F185" s="298" t="s">
        <v>1094</v>
      </c>
      <c r="G185" s="276"/>
      <c r="H185" s="276" t="s">
        <v>1166</v>
      </c>
      <c r="I185" s="276" t="s">
        <v>1090</v>
      </c>
      <c r="J185" s="276">
        <v>50</v>
      </c>
      <c r="K185" s="320"/>
    </row>
    <row r="186" ht="15" customHeight="1">
      <c r="B186" s="299"/>
      <c r="C186" s="276" t="s">
        <v>1167</v>
      </c>
      <c r="D186" s="276"/>
      <c r="E186" s="276"/>
      <c r="F186" s="298" t="s">
        <v>1094</v>
      </c>
      <c r="G186" s="276"/>
      <c r="H186" s="276" t="s">
        <v>1168</v>
      </c>
      <c r="I186" s="276" t="s">
        <v>1169</v>
      </c>
      <c r="J186" s="276"/>
      <c r="K186" s="320"/>
    </row>
    <row r="187" ht="15" customHeight="1">
      <c r="B187" s="299"/>
      <c r="C187" s="276" t="s">
        <v>1170</v>
      </c>
      <c r="D187" s="276"/>
      <c r="E187" s="276"/>
      <c r="F187" s="298" t="s">
        <v>1094</v>
      </c>
      <c r="G187" s="276"/>
      <c r="H187" s="276" t="s">
        <v>1171</v>
      </c>
      <c r="I187" s="276" t="s">
        <v>1169</v>
      </c>
      <c r="J187" s="276"/>
      <c r="K187" s="320"/>
    </row>
    <row r="188" ht="15" customHeight="1">
      <c r="B188" s="299"/>
      <c r="C188" s="276" t="s">
        <v>1172</v>
      </c>
      <c r="D188" s="276"/>
      <c r="E188" s="276"/>
      <c r="F188" s="298" t="s">
        <v>1094</v>
      </c>
      <c r="G188" s="276"/>
      <c r="H188" s="276" t="s">
        <v>1173</v>
      </c>
      <c r="I188" s="276" t="s">
        <v>1169</v>
      </c>
      <c r="J188" s="276"/>
      <c r="K188" s="320"/>
    </row>
    <row r="189" ht="15" customHeight="1">
      <c r="B189" s="299"/>
      <c r="C189" s="332" t="s">
        <v>1174</v>
      </c>
      <c r="D189" s="276"/>
      <c r="E189" s="276"/>
      <c r="F189" s="298" t="s">
        <v>1094</v>
      </c>
      <c r="G189" s="276"/>
      <c r="H189" s="276" t="s">
        <v>1175</v>
      </c>
      <c r="I189" s="276" t="s">
        <v>1176</v>
      </c>
      <c r="J189" s="333" t="s">
        <v>1177</v>
      </c>
      <c r="K189" s="320"/>
    </row>
    <row r="190" ht="15" customHeight="1">
      <c r="B190" s="299"/>
      <c r="C190" s="283" t="s">
        <v>42</v>
      </c>
      <c r="D190" s="276"/>
      <c r="E190" s="276"/>
      <c r="F190" s="298" t="s">
        <v>1088</v>
      </c>
      <c r="G190" s="276"/>
      <c r="H190" s="273" t="s">
        <v>1178</v>
      </c>
      <c r="I190" s="276" t="s">
        <v>1179</v>
      </c>
      <c r="J190" s="276"/>
      <c r="K190" s="320"/>
    </row>
    <row r="191" ht="15" customHeight="1">
      <c r="B191" s="299"/>
      <c r="C191" s="283" t="s">
        <v>1180</v>
      </c>
      <c r="D191" s="276"/>
      <c r="E191" s="276"/>
      <c r="F191" s="298" t="s">
        <v>1088</v>
      </c>
      <c r="G191" s="276"/>
      <c r="H191" s="276" t="s">
        <v>1181</v>
      </c>
      <c r="I191" s="276" t="s">
        <v>1123</v>
      </c>
      <c r="J191" s="276"/>
      <c r="K191" s="320"/>
    </row>
    <row r="192" ht="15" customHeight="1">
      <c r="B192" s="299"/>
      <c r="C192" s="283" t="s">
        <v>1182</v>
      </c>
      <c r="D192" s="276"/>
      <c r="E192" s="276"/>
      <c r="F192" s="298" t="s">
        <v>1088</v>
      </c>
      <c r="G192" s="276"/>
      <c r="H192" s="276" t="s">
        <v>1183</v>
      </c>
      <c r="I192" s="276" t="s">
        <v>1123</v>
      </c>
      <c r="J192" s="276"/>
      <c r="K192" s="320"/>
    </row>
    <row r="193" ht="15" customHeight="1">
      <c r="B193" s="299"/>
      <c r="C193" s="283" t="s">
        <v>1184</v>
      </c>
      <c r="D193" s="276"/>
      <c r="E193" s="276"/>
      <c r="F193" s="298" t="s">
        <v>1094</v>
      </c>
      <c r="G193" s="276"/>
      <c r="H193" s="276" t="s">
        <v>1185</v>
      </c>
      <c r="I193" s="276" t="s">
        <v>1123</v>
      </c>
      <c r="J193" s="276"/>
      <c r="K193" s="320"/>
    </row>
    <row r="194" ht="15" customHeight="1">
      <c r="B194" s="326"/>
      <c r="C194" s="334"/>
      <c r="D194" s="308"/>
      <c r="E194" s="308"/>
      <c r="F194" s="308"/>
      <c r="G194" s="308"/>
      <c r="H194" s="308"/>
      <c r="I194" s="308"/>
      <c r="J194" s="308"/>
      <c r="K194" s="327"/>
    </row>
    <row r="195" ht="18.75" customHeight="1">
      <c r="B195" s="273"/>
      <c r="C195" s="276"/>
      <c r="D195" s="276"/>
      <c r="E195" s="276"/>
      <c r="F195" s="298"/>
      <c r="G195" s="276"/>
      <c r="H195" s="276"/>
      <c r="I195" s="276"/>
      <c r="J195" s="276"/>
      <c r="K195" s="273"/>
    </row>
    <row r="196" ht="18.75" customHeight="1">
      <c r="B196" s="273"/>
      <c r="C196" s="276"/>
      <c r="D196" s="276"/>
      <c r="E196" s="276"/>
      <c r="F196" s="298"/>
      <c r="G196" s="276"/>
      <c r="H196" s="276"/>
      <c r="I196" s="276"/>
      <c r="J196" s="276"/>
      <c r="K196" s="273"/>
    </row>
    <row r="197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ht="21">
      <c r="B199" s="266"/>
      <c r="C199" s="267" t="s">
        <v>1186</v>
      </c>
      <c r="D199" s="267"/>
      <c r="E199" s="267"/>
      <c r="F199" s="267"/>
      <c r="G199" s="267"/>
      <c r="H199" s="267"/>
      <c r="I199" s="267"/>
      <c r="J199" s="267"/>
      <c r="K199" s="268"/>
    </row>
    <row r="200" ht="25.5" customHeight="1">
      <c r="B200" s="266"/>
      <c r="C200" s="335" t="s">
        <v>1187</v>
      </c>
      <c r="D200" s="335"/>
      <c r="E200" s="335"/>
      <c r="F200" s="335" t="s">
        <v>1188</v>
      </c>
      <c r="G200" s="336"/>
      <c r="H200" s="335" t="s">
        <v>1189</v>
      </c>
      <c r="I200" s="335"/>
      <c r="J200" s="335"/>
      <c r="K200" s="268"/>
    </row>
    <row r="201" ht="5.25" customHeight="1">
      <c r="B201" s="299"/>
      <c r="C201" s="296"/>
      <c r="D201" s="296"/>
      <c r="E201" s="296"/>
      <c r="F201" s="296"/>
      <c r="G201" s="276"/>
      <c r="H201" s="296"/>
      <c r="I201" s="296"/>
      <c r="J201" s="296"/>
      <c r="K201" s="320"/>
    </row>
    <row r="202" ht="15" customHeight="1">
      <c r="B202" s="299"/>
      <c r="C202" s="276" t="s">
        <v>1179</v>
      </c>
      <c r="D202" s="276"/>
      <c r="E202" s="276"/>
      <c r="F202" s="298" t="s">
        <v>43</v>
      </c>
      <c r="G202" s="276"/>
      <c r="H202" s="276" t="s">
        <v>1190</v>
      </c>
      <c r="I202" s="276"/>
      <c r="J202" s="276"/>
      <c r="K202" s="320"/>
    </row>
    <row r="203" ht="15" customHeight="1">
      <c r="B203" s="299"/>
      <c r="C203" s="305"/>
      <c r="D203" s="276"/>
      <c r="E203" s="276"/>
      <c r="F203" s="298" t="s">
        <v>44</v>
      </c>
      <c r="G203" s="276"/>
      <c r="H203" s="276" t="s">
        <v>1191</v>
      </c>
      <c r="I203" s="276"/>
      <c r="J203" s="276"/>
      <c r="K203" s="320"/>
    </row>
    <row r="204" ht="15" customHeight="1">
      <c r="B204" s="299"/>
      <c r="C204" s="305"/>
      <c r="D204" s="276"/>
      <c r="E204" s="276"/>
      <c r="F204" s="298" t="s">
        <v>47</v>
      </c>
      <c r="G204" s="276"/>
      <c r="H204" s="276" t="s">
        <v>1192</v>
      </c>
      <c r="I204" s="276"/>
      <c r="J204" s="276"/>
      <c r="K204" s="320"/>
    </row>
    <row r="205" ht="15" customHeight="1">
      <c r="B205" s="299"/>
      <c r="C205" s="276"/>
      <c r="D205" s="276"/>
      <c r="E205" s="276"/>
      <c r="F205" s="298" t="s">
        <v>45</v>
      </c>
      <c r="G205" s="276"/>
      <c r="H205" s="276" t="s">
        <v>1193</v>
      </c>
      <c r="I205" s="276"/>
      <c r="J205" s="276"/>
      <c r="K205" s="320"/>
    </row>
    <row r="206" ht="15" customHeight="1">
      <c r="B206" s="299"/>
      <c r="C206" s="276"/>
      <c r="D206" s="276"/>
      <c r="E206" s="276"/>
      <c r="F206" s="298" t="s">
        <v>46</v>
      </c>
      <c r="G206" s="276"/>
      <c r="H206" s="276" t="s">
        <v>1194</v>
      </c>
      <c r="I206" s="276"/>
      <c r="J206" s="276"/>
      <c r="K206" s="320"/>
    </row>
    <row r="207" ht="15" customHeight="1">
      <c r="B207" s="299"/>
      <c r="C207" s="276"/>
      <c r="D207" s="276"/>
      <c r="E207" s="276"/>
      <c r="F207" s="298"/>
      <c r="G207" s="276"/>
      <c r="H207" s="276"/>
      <c r="I207" s="276"/>
      <c r="J207" s="276"/>
      <c r="K207" s="320"/>
    </row>
    <row r="208" ht="15" customHeight="1">
      <c r="B208" s="299"/>
      <c r="C208" s="276" t="s">
        <v>1135</v>
      </c>
      <c r="D208" s="276"/>
      <c r="E208" s="276"/>
      <c r="F208" s="298" t="s">
        <v>79</v>
      </c>
      <c r="G208" s="276"/>
      <c r="H208" s="276" t="s">
        <v>1195</v>
      </c>
      <c r="I208" s="276"/>
      <c r="J208" s="276"/>
      <c r="K208" s="320"/>
    </row>
    <row r="209" ht="15" customHeight="1">
      <c r="B209" s="299"/>
      <c r="C209" s="305"/>
      <c r="D209" s="276"/>
      <c r="E209" s="276"/>
      <c r="F209" s="298" t="s">
        <v>1033</v>
      </c>
      <c r="G209" s="276"/>
      <c r="H209" s="276" t="s">
        <v>1034</v>
      </c>
      <c r="I209" s="276"/>
      <c r="J209" s="276"/>
      <c r="K209" s="320"/>
    </row>
    <row r="210" ht="15" customHeight="1">
      <c r="B210" s="299"/>
      <c r="C210" s="276"/>
      <c r="D210" s="276"/>
      <c r="E210" s="276"/>
      <c r="F210" s="298" t="s">
        <v>1031</v>
      </c>
      <c r="G210" s="276"/>
      <c r="H210" s="276" t="s">
        <v>1196</v>
      </c>
      <c r="I210" s="276"/>
      <c r="J210" s="276"/>
      <c r="K210" s="320"/>
    </row>
    <row r="211" ht="15" customHeight="1">
      <c r="B211" s="337"/>
      <c r="C211" s="305"/>
      <c r="D211" s="305"/>
      <c r="E211" s="305"/>
      <c r="F211" s="298" t="s">
        <v>109</v>
      </c>
      <c r="G211" s="283"/>
      <c r="H211" s="324" t="s">
        <v>1035</v>
      </c>
      <c r="I211" s="324"/>
      <c r="J211" s="324"/>
      <c r="K211" s="338"/>
    </row>
    <row r="212" ht="15" customHeight="1">
      <c r="B212" s="337"/>
      <c r="C212" s="305"/>
      <c r="D212" s="305"/>
      <c r="E212" s="305"/>
      <c r="F212" s="298" t="s">
        <v>519</v>
      </c>
      <c r="G212" s="283"/>
      <c r="H212" s="324" t="s">
        <v>1197</v>
      </c>
      <c r="I212" s="324"/>
      <c r="J212" s="324"/>
      <c r="K212" s="338"/>
    </row>
    <row r="213" ht="15" customHeight="1">
      <c r="B213" s="337"/>
      <c r="C213" s="305"/>
      <c r="D213" s="305"/>
      <c r="E213" s="305"/>
      <c r="F213" s="339"/>
      <c r="G213" s="283"/>
      <c r="H213" s="340"/>
      <c r="I213" s="340"/>
      <c r="J213" s="340"/>
      <c r="K213" s="338"/>
    </row>
    <row r="214" ht="15" customHeight="1">
      <c r="B214" s="337"/>
      <c r="C214" s="276" t="s">
        <v>1159</v>
      </c>
      <c r="D214" s="305"/>
      <c r="E214" s="305"/>
      <c r="F214" s="298">
        <v>1</v>
      </c>
      <c r="G214" s="283"/>
      <c r="H214" s="324" t="s">
        <v>1198</v>
      </c>
      <c r="I214" s="324"/>
      <c r="J214" s="324"/>
      <c r="K214" s="338"/>
    </row>
    <row r="215" ht="15" customHeight="1">
      <c r="B215" s="337"/>
      <c r="C215" s="305"/>
      <c r="D215" s="305"/>
      <c r="E215" s="305"/>
      <c r="F215" s="298">
        <v>2</v>
      </c>
      <c r="G215" s="283"/>
      <c r="H215" s="324" t="s">
        <v>1199</v>
      </c>
      <c r="I215" s="324"/>
      <c r="J215" s="324"/>
      <c r="K215" s="338"/>
    </row>
    <row r="216" ht="15" customHeight="1">
      <c r="B216" s="337"/>
      <c r="C216" s="305"/>
      <c r="D216" s="305"/>
      <c r="E216" s="305"/>
      <c r="F216" s="298">
        <v>3</v>
      </c>
      <c r="G216" s="283"/>
      <c r="H216" s="324" t="s">
        <v>1200</v>
      </c>
      <c r="I216" s="324"/>
      <c r="J216" s="324"/>
      <c r="K216" s="338"/>
    </row>
    <row r="217" ht="15" customHeight="1">
      <c r="B217" s="337"/>
      <c r="C217" s="305"/>
      <c r="D217" s="305"/>
      <c r="E217" s="305"/>
      <c r="F217" s="298">
        <v>4</v>
      </c>
      <c r="G217" s="283"/>
      <c r="H217" s="324" t="s">
        <v>1201</v>
      </c>
      <c r="I217" s="324"/>
      <c r="J217" s="324"/>
      <c r="K217" s="338"/>
    </row>
    <row r="218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81</v>
      </c>
      <c r="AZ2" s="127" t="s">
        <v>49</v>
      </c>
      <c r="BA2" s="127" t="s">
        <v>111</v>
      </c>
      <c r="BB2" s="127" t="s">
        <v>112</v>
      </c>
      <c r="BC2" s="127" t="s">
        <v>113</v>
      </c>
      <c r="BD2" s="127" t="s">
        <v>82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114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115</v>
      </c>
      <c r="I8" s="135"/>
      <c r="L8" s="42"/>
    </row>
    <row r="9" s="1" customFormat="1" ht="36.96" customHeight="1">
      <c r="B9" s="42"/>
      <c r="E9" s="136" t="s">
        <v>116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35</v>
      </c>
      <c r="I12" s="138" t="s">
        <v>23</v>
      </c>
      <c r="J12" s="139" t="str">
        <f>'Rekapitulace stavby'!AN8</f>
        <v>16. 3. 2019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27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tr">
        <f>IF('Rekapitulace stavby'!AN16="","",'Rekapitulace stavby'!AN16)</f>
        <v/>
      </c>
      <c r="L20" s="42"/>
    </row>
    <row r="21" s="1" customFormat="1" ht="18" customHeight="1">
      <c r="B21" s="42"/>
      <c r="E21" s="137" t="str">
        <f>IF('Rekapitulace stavby'!E17="","",'Rekapitulace stavby'!E17)</f>
        <v>VIS,a.s.</v>
      </c>
      <c r="I21" s="138" t="s">
        <v>28</v>
      </c>
      <c r="J21" s="137" t="str">
        <f>IF('Rekapitulace stavby'!AN17="","",'Rekapitulace stavby'!AN17)</f>
        <v/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tr">
        <f>IF('Rekapitulace stavby'!AN19="","",'Rekapitulace stavby'!AN19)</f>
        <v/>
      </c>
      <c r="L23" s="42"/>
    </row>
    <row r="24" s="1" customFormat="1" ht="18" customHeight="1">
      <c r="B24" s="42"/>
      <c r="E24" s="137" t="str">
        <f>IF('Rekapitulace stavby'!E20="","",'Rekapitulace stavby'!E20)</f>
        <v xml:space="preserve"> </v>
      </c>
      <c r="I24" s="138" t="s">
        <v>28</v>
      </c>
      <c r="J24" s="137" t="str">
        <f>IF('Rekapitulace stavby'!AN20="","",'Rekapitulace stavby'!AN20)</f>
        <v/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ROUND(J90,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ROUND((SUM(BE90:BE215)),  2)</f>
        <v>0</v>
      </c>
      <c r="I33" s="150">
        <v>0.20999999999999999</v>
      </c>
      <c r="J33" s="149">
        <f>ROUND(((SUM(BE90:BE215))*I33),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ROUND((SUM(BF90:BF215)),  2)</f>
        <v>0</v>
      </c>
      <c r="I34" s="150">
        <v>0.14999999999999999</v>
      </c>
      <c r="J34" s="149">
        <f>ROUND(((SUM(BF90:BF215))*I34),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ROUND((SUM(BG90:BG215)),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ROUND((SUM(BH90:BH215)),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ROUND((SUM(BI90:BI215)),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117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115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01 - SO 01 - Gravitační kanalizace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8" t="s">
        <v>23</v>
      </c>
      <c r="J52" s="70" t="str">
        <f>IF(J12="","",J12)</f>
        <v>16. 3. 2019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15.15" customHeight="1">
      <c r="B54" s="37"/>
      <c r="C54" s="31" t="s">
        <v>25</v>
      </c>
      <c r="D54" s="38"/>
      <c r="E54" s="38"/>
      <c r="F54" s="26" t="str">
        <f>E15</f>
        <v>Město Bakov nad Jizerou</v>
      </c>
      <c r="G54" s="38"/>
      <c r="H54" s="38"/>
      <c r="I54" s="138" t="s">
        <v>31</v>
      </c>
      <c r="J54" s="35" t="str">
        <f>E21</f>
        <v>VIS,a.s.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118</v>
      </c>
      <c r="D57" s="167"/>
      <c r="E57" s="167"/>
      <c r="F57" s="167"/>
      <c r="G57" s="167"/>
      <c r="H57" s="167"/>
      <c r="I57" s="168"/>
      <c r="J57" s="169" t="s">
        <v>119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J90</f>
        <v>0</v>
      </c>
      <c r="K59" s="38"/>
      <c r="L59" s="42"/>
      <c r="AU59" s="16" t="s">
        <v>120</v>
      </c>
    </row>
    <row r="60" s="8" customFormat="1" ht="24.96" customHeight="1">
      <c r="B60" s="171"/>
      <c r="C60" s="172"/>
      <c r="D60" s="173" t="s">
        <v>121</v>
      </c>
      <c r="E60" s="174"/>
      <c r="F60" s="174"/>
      <c r="G60" s="174"/>
      <c r="H60" s="174"/>
      <c r="I60" s="175"/>
      <c r="J60" s="176">
        <f>J91</f>
        <v>0</v>
      </c>
      <c r="K60" s="172"/>
      <c r="L60" s="177"/>
    </row>
    <row r="61" s="9" customFormat="1" ht="19.92" customHeight="1">
      <c r="B61" s="178"/>
      <c r="C61" s="179"/>
      <c r="D61" s="180" t="s">
        <v>122</v>
      </c>
      <c r="E61" s="181"/>
      <c r="F61" s="181"/>
      <c r="G61" s="181"/>
      <c r="H61" s="181"/>
      <c r="I61" s="182"/>
      <c r="J61" s="183">
        <f>J92</f>
        <v>0</v>
      </c>
      <c r="K61" s="179"/>
      <c r="L61" s="184"/>
    </row>
    <row r="62" s="9" customFormat="1" ht="19.92" customHeight="1">
      <c r="B62" s="178"/>
      <c r="C62" s="179"/>
      <c r="D62" s="180" t="s">
        <v>123</v>
      </c>
      <c r="E62" s="181"/>
      <c r="F62" s="181"/>
      <c r="G62" s="181"/>
      <c r="H62" s="181"/>
      <c r="I62" s="182"/>
      <c r="J62" s="183">
        <f>J144</f>
        <v>0</v>
      </c>
      <c r="K62" s="179"/>
      <c r="L62" s="184"/>
    </row>
    <row r="63" s="9" customFormat="1" ht="19.92" customHeight="1">
      <c r="B63" s="178"/>
      <c r="C63" s="179"/>
      <c r="D63" s="180" t="s">
        <v>124</v>
      </c>
      <c r="E63" s="181"/>
      <c r="F63" s="181"/>
      <c r="G63" s="181"/>
      <c r="H63" s="181"/>
      <c r="I63" s="182"/>
      <c r="J63" s="183">
        <f>J155</f>
        <v>0</v>
      </c>
      <c r="K63" s="179"/>
      <c r="L63" s="184"/>
    </row>
    <row r="64" s="9" customFormat="1" ht="19.92" customHeight="1">
      <c r="B64" s="178"/>
      <c r="C64" s="179"/>
      <c r="D64" s="180" t="s">
        <v>125</v>
      </c>
      <c r="E64" s="181"/>
      <c r="F64" s="181"/>
      <c r="G64" s="181"/>
      <c r="H64" s="181"/>
      <c r="I64" s="182"/>
      <c r="J64" s="183">
        <f>J164</f>
        <v>0</v>
      </c>
      <c r="K64" s="179"/>
      <c r="L64" s="184"/>
    </row>
    <row r="65" s="9" customFormat="1" ht="19.92" customHeight="1">
      <c r="B65" s="178"/>
      <c r="C65" s="179"/>
      <c r="D65" s="180" t="s">
        <v>126</v>
      </c>
      <c r="E65" s="181"/>
      <c r="F65" s="181"/>
      <c r="G65" s="181"/>
      <c r="H65" s="181"/>
      <c r="I65" s="182"/>
      <c r="J65" s="183">
        <f>J197</f>
        <v>0</v>
      </c>
      <c r="K65" s="179"/>
      <c r="L65" s="184"/>
    </row>
    <row r="66" s="9" customFormat="1" ht="19.92" customHeight="1">
      <c r="B66" s="178"/>
      <c r="C66" s="179"/>
      <c r="D66" s="180" t="s">
        <v>127</v>
      </c>
      <c r="E66" s="181"/>
      <c r="F66" s="181"/>
      <c r="G66" s="181"/>
      <c r="H66" s="181"/>
      <c r="I66" s="182"/>
      <c r="J66" s="183">
        <f>J204</f>
        <v>0</v>
      </c>
      <c r="K66" s="179"/>
      <c r="L66" s="184"/>
    </row>
    <row r="67" s="8" customFormat="1" ht="24.96" customHeight="1">
      <c r="B67" s="171"/>
      <c r="C67" s="172"/>
      <c r="D67" s="173" t="s">
        <v>128</v>
      </c>
      <c r="E67" s="174"/>
      <c r="F67" s="174"/>
      <c r="G67" s="174"/>
      <c r="H67" s="174"/>
      <c r="I67" s="175"/>
      <c r="J67" s="176">
        <f>J206</f>
        <v>0</v>
      </c>
      <c r="K67" s="172"/>
      <c r="L67" s="177"/>
    </row>
    <row r="68" s="9" customFormat="1" ht="19.92" customHeight="1">
      <c r="B68" s="178"/>
      <c r="C68" s="179"/>
      <c r="D68" s="180" t="s">
        <v>129</v>
      </c>
      <c r="E68" s="181"/>
      <c r="F68" s="181"/>
      <c r="G68" s="181"/>
      <c r="H68" s="181"/>
      <c r="I68" s="182"/>
      <c r="J68" s="183">
        <f>J207</f>
        <v>0</v>
      </c>
      <c r="K68" s="179"/>
      <c r="L68" s="184"/>
    </row>
    <row r="69" s="8" customFormat="1" ht="24.96" customHeight="1">
      <c r="B69" s="171"/>
      <c r="C69" s="172"/>
      <c r="D69" s="173" t="s">
        <v>130</v>
      </c>
      <c r="E69" s="174"/>
      <c r="F69" s="174"/>
      <c r="G69" s="174"/>
      <c r="H69" s="174"/>
      <c r="I69" s="175"/>
      <c r="J69" s="176">
        <f>J213</f>
        <v>0</v>
      </c>
      <c r="K69" s="172"/>
      <c r="L69" s="177"/>
    </row>
    <row r="70" s="9" customFormat="1" ht="19.92" customHeight="1">
      <c r="B70" s="178"/>
      <c r="C70" s="179"/>
      <c r="D70" s="180" t="s">
        <v>131</v>
      </c>
      <c r="E70" s="181"/>
      <c r="F70" s="181"/>
      <c r="G70" s="181"/>
      <c r="H70" s="181"/>
      <c r="I70" s="182"/>
      <c r="J70" s="183">
        <f>J214</f>
        <v>0</v>
      </c>
      <c r="K70" s="179"/>
      <c r="L70" s="184"/>
    </row>
    <row r="71" s="1" customFormat="1" ht="21.84" customHeight="1">
      <c r="B71" s="37"/>
      <c r="C71" s="38"/>
      <c r="D71" s="38"/>
      <c r="E71" s="38"/>
      <c r="F71" s="38"/>
      <c r="G71" s="38"/>
      <c r="H71" s="38"/>
      <c r="I71" s="135"/>
      <c r="J71" s="38"/>
      <c r="K71" s="38"/>
      <c r="L71" s="42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61"/>
      <c r="J72" s="58"/>
      <c r="K72" s="58"/>
      <c r="L72" s="42"/>
    </row>
    <row r="76" s="1" customFormat="1" ht="6.96" customHeight="1">
      <c r="B76" s="59"/>
      <c r="C76" s="60"/>
      <c r="D76" s="60"/>
      <c r="E76" s="60"/>
      <c r="F76" s="60"/>
      <c r="G76" s="60"/>
      <c r="H76" s="60"/>
      <c r="I76" s="164"/>
      <c r="J76" s="60"/>
      <c r="K76" s="60"/>
      <c r="L76" s="42"/>
    </row>
    <row r="77" s="1" customFormat="1" ht="24.96" customHeight="1">
      <c r="B77" s="37"/>
      <c r="C77" s="22" t="s">
        <v>132</v>
      </c>
      <c r="D77" s="38"/>
      <c r="E77" s="38"/>
      <c r="F77" s="38"/>
      <c r="G77" s="38"/>
      <c r="H77" s="38"/>
      <c r="I77" s="135"/>
      <c r="J77" s="38"/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5"/>
      <c r="J78" s="38"/>
      <c r="K78" s="38"/>
      <c r="L78" s="42"/>
    </row>
    <row r="79" s="1" customFormat="1" ht="12" customHeight="1">
      <c r="B79" s="37"/>
      <c r="C79" s="31" t="s">
        <v>16</v>
      </c>
      <c r="D79" s="38"/>
      <c r="E79" s="38"/>
      <c r="F79" s="38"/>
      <c r="G79" s="38"/>
      <c r="H79" s="38"/>
      <c r="I79" s="135"/>
      <c r="J79" s="38"/>
      <c r="K79" s="38"/>
      <c r="L79" s="42"/>
    </row>
    <row r="80" s="1" customFormat="1" ht="16.5" customHeight="1">
      <c r="B80" s="37"/>
      <c r="C80" s="38"/>
      <c r="D80" s="38"/>
      <c r="E80" s="165" t="str">
        <f>E7</f>
        <v>Dostavba kanalizace v místní části Malá Bělá, uznatelné náklady</v>
      </c>
      <c r="F80" s="31"/>
      <c r="G80" s="31"/>
      <c r="H80" s="31"/>
      <c r="I80" s="135"/>
      <c r="J80" s="38"/>
      <c r="K80" s="38"/>
      <c r="L80" s="42"/>
    </row>
    <row r="81" s="1" customFormat="1" ht="12" customHeight="1">
      <c r="B81" s="37"/>
      <c r="C81" s="31" t="s">
        <v>115</v>
      </c>
      <c r="D81" s="38"/>
      <c r="E81" s="38"/>
      <c r="F81" s="38"/>
      <c r="G81" s="38"/>
      <c r="H81" s="38"/>
      <c r="I81" s="135"/>
      <c r="J81" s="38"/>
      <c r="K81" s="38"/>
      <c r="L81" s="42"/>
    </row>
    <row r="82" s="1" customFormat="1" ht="16.5" customHeight="1">
      <c r="B82" s="37"/>
      <c r="C82" s="38"/>
      <c r="D82" s="38"/>
      <c r="E82" s="67" t="str">
        <f>E9</f>
        <v>01 - SO 01 - Gravitační kanalizace</v>
      </c>
      <c r="F82" s="38"/>
      <c r="G82" s="38"/>
      <c r="H82" s="38"/>
      <c r="I82" s="135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5"/>
      <c r="J83" s="38"/>
      <c r="K83" s="38"/>
      <c r="L83" s="42"/>
    </row>
    <row r="84" s="1" customFormat="1" ht="12" customHeight="1">
      <c r="B84" s="37"/>
      <c r="C84" s="31" t="s">
        <v>21</v>
      </c>
      <c r="D84" s="38"/>
      <c r="E84" s="38"/>
      <c r="F84" s="26" t="str">
        <f>F12</f>
        <v xml:space="preserve"> </v>
      </c>
      <c r="G84" s="38"/>
      <c r="H84" s="38"/>
      <c r="I84" s="138" t="s">
        <v>23</v>
      </c>
      <c r="J84" s="70" t="str">
        <f>IF(J12="","",J12)</f>
        <v>16. 3. 2019</v>
      </c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35"/>
      <c r="J85" s="38"/>
      <c r="K85" s="38"/>
      <c r="L85" s="42"/>
    </row>
    <row r="86" s="1" customFormat="1" ht="15.15" customHeight="1">
      <c r="B86" s="37"/>
      <c r="C86" s="31" t="s">
        <v>25</v>
      </c>
      <c r="D86" s="38"/>
      <c r="E86" s="38"/>
      <c r="F86" s="26" t="str">
        <f>E15</f>
        <v>Město Bakov nad Jizerou</v>
      </c>
      <c r="G86" s="38"/>
      <c r="H86" s="38"/>
      <c r="I86" s="138" t="s">
        <v>31</v>
      </c>
      <c r="J86" s="35" t="str">
        <f>E21</f>
        <v>VIS,a.s.</v>
      </c>
      <c r="K86" s="38"/>
      <c r="L86" s="42"/>
    </row>
    <row r="87" s="1" customFormat="1" ht="15.15" customHeight="1">
      <c r="B87" s="37"/>
      <c r="C87" s="31" t="s">
        <v>29</v>
      </c>
      <c r="D87" s="38"/>
      <c r="E87" s="38"/>
      <c r="F87" s="26" t="str">
        <f>IF(E18="","",E18)</f>
        <v>Vyplň údaj</v>
      </c>
      <c r="G87" s="38"/>
      <c r="H87" s="38"/>
      <c r="I87" s="138" t="s">
        <v>34</v>
      </c>
      <c r="J87" s="35" t="str">
        <f>E24</f>
        <v xml:space="preserve"> </v>
      </c>
      <c r="K87" s="38"/>
      <c r="L87" s="42"/>
    </row>
    <row r="88" s="1" customFormat="1" ht="10.32" customHeight="1">
      <c r="B88" s="37"/>
      <c r="C88" s="38"/>
      <c r="D88" s="38"/>
      <c r="E88" s="38"/>
      <c r="F88" s="38"/>
      <c r="G88" s="38"/>
      <c r="H88" s="38"/>
      <c r="I88" s="135"/>
      <c r="J88" s="38"/>
      <c r="K88" s="38"/>
      <c r="L88" s="42"/>
    </row>
    <row r="89" s="10" customFormat="1" ht="29.28" customHeight="1">
      <c r="B89" s="185"/>
      <c r="C89" s="186" t="s">
        <v>133</v>
      </c>
      <c r="D89" s="187" t="s">
        <v>57</v>
      </c>
      <c r="E89" s="187" t="s">
        <v>53</v>
      </c>
      <c r="F89" s="187" t="s">
        <v>54</v>
      </c>
      <c r="G89" s="187" t="s">
        <v>134</v>
      </c>
      <c r="H89" s="187" t="s">
        <v>135</v>
      </c>
      <c r="I89" s="188" t="s">
        <v>136</v>
      </c>
      <c r="J89" s="187" t="s">
        <v>119</v>
      </c>
      <c r="K89" s="189" t="s">
        <v>137</v>
      </c>
      <c r="L89" s="190"/>
      <c r="M89" s="90" t="s">
        <v>19</v>
      </c>
      <c r="N89" s="91" t="s">
        <v>42</v>
      </c>
      <c r="O89" s="91" t="s">
        <v>138</v>
      </c>
      <c r="P89" s="91" t="s">
        <v>139</v>
      </c>
      <c r="Q89" s="91" t="s">
        <v>140</v>
      </c>
      <c r="R89" s="91" t="s">
        <v>141</v>
      </c>
      <c r="S89" s="91" t="s">
        <v>142</v>
      </c>
      <c r="T89" s="92" t="s">
        <v>143</v>
      </c>
    </row>
    <row r="90" s="1" customFormat="1" ht="22.8" customHeight="1">
      <c r="B90" s="37"/>
      <c r="C90" s="97" t="s">
        <v>144</v>
      </c>
      <c r="D90" s="38"/>
      <c r="E90" s="38"/>
      <c r="F90" s="38"/>
      <c r="G90" s="38"/>
      <c r="H90" s="38"/>
      <c r="I90" s="135"/>
      <c r="J90" s="191">
        <f>BK90</f>
        <v>0</v>
      </c>
      <c r="K90" s="38"/>
      <c r="L90" s="42"/>
      <c r="M90" s="93"/>
      <c r="N90" s="94"/>
      <c r="O90" s="94"/>
      <c r="P90" s="192">
        <f>P91+P206+P213</f>
        <v>0</v>
      </c>
      <c r="Q90" s="94"/>
      <c r="R90" s="192">
        <f>R91+R206+R213</f>
        <v>0</v>
      </c>
      <c r="S90" s="94"/>
      <c r="T90" s="193">
        <f>T91+T206+T213</f>
        <v>0</v>
      </c>
      <c r="AT90" s="16" t="s">
        <v>71</v>
      </c>
      <c r="AU90" s="16" t="s">
        <v>120</v>
      </c>
      <c r="BK90" s="194">
        <f>BK91+BK206+BK213</f>
        <v>0</v>
      </c>
    </row>
    <row r="91" s="11" customFormat="1" ht="25.92" customHeight="1">
      <c r="B91" s="195"/>
      <c r="C91" s="196"/>
      <c r="D91" s="197" t="s">
        <v>71</v>
      </c>
      <c r="E91" s="198" t="s">
        <v>145</v>
      </c>
      <c r="F91" s="198" t="s">
        <v>146</v>
      </c>
      <c r="G91" s="196"/>
      <c r="H91" s="196"/>
      <c r="I91" s="199"/>
      <c r="J91" s="200">
        <f>BK91</f>
        <v>0</v>
      </c>
      <c r="K91" s="196"/>
      <c r="L91" s="201"/>
      <c r="M91" s="202"/>
      <c r="N91" s="203"/>
      <c r="O91" s="203"/>
      <c r="P91" s="204">
        <f>P92+P144+P155+P164+P197+P204</f>
        <v>0</v>
      </c>
      <c r="Q91" s="203"/>
      <c r="R91" s="204">
        <f>R92+R144+R155+R164+R197+R204</f>
        <v>0</v>
      </c>
      <c r="S91" s="203"/>
      <c r="T91" s="205">
        <f>T92+T144+T155+T164+T197+T204</f>
        <v>0</v>
      </c>
      <c r="AR91" s="206" t="s">
        <v>80</v>
      </c>
      <c r="AT91" s="207" t="s">
        <v>71</v>
      </c>
      <c r="AU91" s="207" t="s">
        <v>72</v>
      </c>
      <c r="AY91" s="206" t="s">
        <v>147</v>
      </c>
      <c r="BK91" s="208">
        <f>BK92+BK144+BK155+BK164+BK197+BK204</f>
        <v>0</v>
      </c>
    </row>
    <row r="92" s="11" customFormat="1" ht="22.8" customHeight="1">
      <c r="B92" s="195"/>
      <c r="C92" s="196"/>
      <c r="D92" s="197" t="s">
        <v>71</v>
      </c>
      <c r="E92" s="209" t="s">
        <v>80</v>
      </c>
      <c r="F92" s="209" t="s">
        <v>148</v>
      </c>
      <c r="G92" s="196"/>
      <c r="H92" s="196"/>
      <c r="I92" s="199"/>
      <c r="J92" s="210">
        <f>BK92</f>
        <v>0</v>
      </c>
      <c r="K92" s="196"/>
      <c r="L92" s="201"/>
      <c r="M92" s="202"/>
      <c r="N92" s="203"/>
      <c r="O92" s="203"/>
      <c r="P92" s="204">
        <f>SUM(P93:P143)</f>
        <v>0</v>
      </c>
      <c r="Q92" s="203"/>
      <c r="R92" s="204">
        <f>SUM(R93:R143)</f>
        <v>0</v>
      </c>
      <c r="S92" s="203"/>
      <c r="T92" s="205">
        <f>SUM(T93:T143)</f>
        <v>0</v>
      </c>
      <c r="AR92" s="206" t="s">
        <v>80</v>
      </c>
      <c r="AT92" s="207" t="s">
        <v>71</v>
      </c>
      <c r="AU92" s="207" t="s">
        <v>80</v>
      </c>
      <c r="AY92" s="206" t="s">
        <v>147</v>
      </c>
      <c r="BK92" s="208">
        <f>SUM(BK93:BK143)</f>
        <v>0</v>
      </c>
    </row>
    <row r="93" s="1" customFormat="1" ht="24" customHeight="1">
      <c r="B93" s="37"/>
      <c r="C93" s="211" t="s">
        <v>80</v>
      </c>
      <c r="D93" s="211" t="s">
        <v>149</v>
      </c>
      <c r="E93" s="212" t="s">
        <v>150</v>
      </c>
      <c r="F93" s="213" t="s">
        <v>151</v>
      </c>
      <c r="G93" s="214" t="s">
        <v>152</v>
      </c>
      <c r="H93" s="215">
        <v>464.60000000000002</v>
      </c>
      <c r="I93" s="216"/>
      <c r="J93" s="217">
        <f>ROUND(I93*H93,2)</f>
        <v>0</v>
      </c>
      <c r="K93" s="213" t="s">
        <v>19</v>
      </c>
      <c r="L93" s="42"/>
      <c r="M93" s="218" t="s">
        <v>19</v>
      </c>
      <c r="N93" s="219" t="s">
        <v>43</v>
      </c>
      <c r="O93" s="82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AR93" s="222" t="s">
        <v>153</v>
      </c>
      <c r="AT93" s="222" t="s">
        <v>149</v>
      </c>
      <c r="AU93" s="222" t="s">
        <v>82</v>
      </c>
      <c r="AY93" s="16" t="s">
        <v>147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80</v>
      </c>
      <c r="BK93" s="223">
        <f>ROUND(I93*H93,2)</f>
        <v>0</v>
      </c>
      <c r="BL93" s="16" t="s">
        <v>153</v>
      </c>
      <c r="BM93" s="222" t="s">
        <v>82</v>
      </c>
    </row>
    <row r="94" s="1" customFormat="1" ht="24" customHeight="1">
      <c r="B94" s="37"/>
      <c r="C94" s="211" t="s">
        <v>82</v>
      </c>
      <c r="D94" s="211" t="s">
        <v>149</v>
      </c>
      <c r="E94" s="212" t="s">
        <v>154</v>
      </c>
      <c r="F94" s="213" t="s">
        <v>155</v>
      </c>
      <c r="G94" s="214" t="s">
        <v>152</v>
      </c>
      <c r="H94" s="215">
        <v>278.75999999999999</v>
      </c>
      <c r="I94" s="216"/>
      <c r="J94" s="217">
        <f>ROUND(I94*H94,2)</f>
        <v>0</v>
      </c>
      <c r="K94" s="213" t="s">
        <v>19</v>
      </c>
      <c r="L94" s="42"/>
      <c r="M94" s="218" t="s">
        <v>19</v>
      </c>
      <c r="N94" s="219" t="s">
        <v>43</v>
      </c>
      <c r="O94" s="82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AR94" s="222" t="s">
        <v>153</v>
      </c>
      <c r="AT94" s="222" t="s">
        <v>149</v>
      </c>
      <c r="AU94" s="222" t="s">
        <v>82</v>
      </c>
      <c r="AY94" s="16" t="s">
        <v>147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80</v>
      </c>
      <c r="BK94" s="223">
        <f>ROUND(I94*H94,2)</f>
        <v>0</v>
      </c>
      <c r="BL94" s="16" t="s">
        <v>153</v>
      </c>
      <c r="BM94" s="222" t="s">
        <v>153</v>
      </c>
    </row>
    <row r="95" s="1" customFormat="1" ht="24" customHeight="1">
      <c r="B95" s="37"/>
      <c r="C95" s="211" t="s">
        <v>156</v>
      </c>
      <c r="D95" s="211" t="s">
        <v>149</v>
      </c>
      <c r="E95" s="212" t="s">
        <v>157</v>
      </c>
      <c r="F95" s="213" t="s">
        <v>158</v>
      </c>
      <c r="G95" s="214" t="s">
        <v>152</v>
      </c>
      <c r="H95" s="215">
        <v>4298.5200000000004</v>
      </c>
      <c r="I95" s="216"/>
      <c r="J95" s="217">
        <f>ROUND(I95*H95,2)</f>
        <v>0</v>
      </c>
      <c r="K95" s="213" t="s">
        <v>19</v>
      </c>
      <c r="L95" s="42"/>
      <c r="M95" s="218" t="s">
        <v>19</v>
      </c>
      <c r="N95" s="219" t="s">
        <v>43</v>
      </c>
      <c r="O95" s="82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AR95" s="222" t="s">
        <v>153</v>
      </c>
      <c r="AT95" s="222" t="s">
        <v>149</v>
      </c>
      <c r="AU95" s="222" t="s">
        <v>82</v>
      </c>
      <c r="AY95" s="16" t="s">
        <v>147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80</v>
      </c>
      <c r="BK95" s="223">
        <f>ROUND(I95*H95,2)</f>
        <v>0</v>
      </c>
      <c r="BL95" s="16" t="s">
        <v>153</v>
      </c>
      <c r="BM95" s="222" t="s">
        <v>159</v>
      </c>
    </row>
    <row r="96" s="1" customFormat="1" ht="24" customHeight="1">
      <c r="B96" s="37"/>
      <c r="C96" s="211" t="s">
        <v>153</v>
      </c>
      <c r="D96" s="211" t="s">
        <v>149</v>
      </c>
      <c r="E96" s="212" t="s">
        <v>160</v>
      </c>
      <c r="F96" s="213" t="s">
        <v>161</v>
      </c>
      <c r="G96" s="214" t="s">
        <v>152</v>
      </c>
      <c r="H96" s="215">
        <v>2224.5599999999999</v>
      </c>
      <c r="I96" s="216"/>
      <c r="J96" s="217">
        <f>ROUND(I96*H96,2)</f>
        <v>0</v>
      </c>
      <c r="K96" s="213" t="s">
        <v>19</v>
      </c>
      <c r="L96" s="42"/>
      <c r="M96" s="218" t="s">
        <v>19</v>
      </c>
      <c r="N96" s="219" t="s">
        <v>43</v>
      </c>
      <c r="O96" s="82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AR96" s="222" t="s">
        <v>153</v>
      </c>
      <c r="AT96" s="222" t="s">
        <v>149</v>
      </c>
      <c r="AU96" s="222" t="s">
        <v>82</v>
      </c>
      <c r="AY96" s="16" t="s">
        <v>147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80</v>
      </c>
      <c r="BK96" s="223">
        <f>ROUND(I96*H96,2)</f>
        <v>0</v>
      </c>
      <c r="BL96" s="16" t="s">
        <v>153</v>
      </c>
      <c r="BM96" s="222" t="s">
        <v>162</v>
      </c>
    </row>
    <row r="97" s="1" customFormat="1" ht="24" customHeight="1">
      <c r="B97" s="37"/>
      <c r="C97" s="211" t="s">
        <v>163</v>
      </c>
      <c r="D97" s="211" t="s">
        <v>149</v>
      </c>
      <c r="E97" s="212" t="s">
        <v>164</v>
      </c>
      <c r="F97" s="213" t="s">
        <v>165</v>
      </c>
      <c r="G97" s="214" t="s">
        <v>152</v>
      </c>
      <c r="H97" s="215">
        <v>2073.96</v>
      </c>
      <c r="I97" s="216"/>
      <c r="J97" s="217">
        <f>ROUND(I97*H97,2)</f>
        <v>0</v>
      </c>
      <c r="K97" s="213" t="s">
        <v>19</v>
      </c>
      <c r="L97" s="42"/>
      <c r="M97" s="218" t="s">
        <v>19</v>
      </c>
      <c r="N97" s="219" t="s">
        <v>43</v>
      </c>
      <c r="O97" s="82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22" t="s">
        <v>153</v>
      </c>
      <c r="AT97" s="222" t="s">
        <v>149</v>
      </c>
      <c r="AU97" s="222" t="s">
        <v>82</v>
      </c>
      <c r="AY97" s="16" t="s">
        <v>147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153</v>
      </c>
      <c r="BM97" s="222" t="s">
        <v>107</v>
      </c>
    </row>
    <row r="98" s="1" customFormat="1" ht="24" customHeight="1">
      <c r="B98" s="37"/>
      <c r="C98" s="211" t="s">
        <v>159</v>
      </c>
      <c r="D98" s="211" t="s">
        <v>149</v>
      </c>
      <c r="E98" s="212" t="s">
        <v>166</v>
      </c>
      <c r="F98" s="213" t="s">
        <v>167</v>
      </c>
      <c r="G98" s="214" t="s">
        <v>152</v>
      </c>
      <c r="H98" s="215">
        <v>5040.04</v>
      </c>
      <c r="I98" s="216"/>
      <c r="J98" s="217">
        <f>ROUND(I98*H98,2)</f>
        <v>0</v>
      </c>
      <c r="K98" s="213" t="s">
        <v>19</v>
      </c>
      <c r="L98" s="42"/>
      <c r="M98" s="218" t="s">
        <v>19</v>
      </c>
      <c r="N98" s="219" t="s">
        <v>43</v>
      </c>
      <c r="O98" s="82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AR98" s="222" t="s">
        <v>153</v>
      </c>
      <c r="AT98" s="222" t="s">
        <v>149</v>
      </c>
      <c r="AU98" s="222" t="s">
        <v>82</v>
      </c>
      <c r="AY98" s="16" t="s">
        <v>147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80</v>
      </c>
      <c r="BK98" s="223">
        <f>ROUND(I98*H98,2)</f>
        <v>0</v>
      </c>
      <c r="BL98" s="16" t="s">
        <v>153</v>
      </c>
      <c r="BM98" s="222" t="s">
        <v>168</v>
      </c>
    </row>
    <row r="99" s="1" customFormat="1" ht="24" customHeight="1">
      <c r="B99" s="37"/>
      <c r="C99" s="211" t="s">
        <v>169</v>
      </c>
      <c r="D99" s="211" t="s">
        <v>149</v>
      </c>
      <c r="E99" s="212" t="s">
        <v>170</v>
      </c>
      <c r="F99" s="213" t="s">
        <v>171</v>
      </c>
      <c r="G99" s="214" t="s">
        <v>172</v>
      </c>
      <c r="H99" s="215">
        <v>177.59999999999999</v>
      </c>
      <c r="I99" s="216"/>
      <c r="J99" s="217">
        <f>ROUND(I99*H99,2)</f>
        <v>0</v>
      </c>
      <c r="K99" s="213" t="s">
        <v>19</v>
      </c>
      <c r="L99" s="42"/>
      <c r="M99" s="218" t="s">
        <v>19</v>
      </c>
      <c r="N99" s="219" t="s">
        <v>43</v>
      </c>
      <c r="O99" s="82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22" t="s">
        <v>153</v>
      </c>
      <c r="AT99" s="222" t="s">
        <v>149</v>
      </c>
      <c r="AU99" s="222" t="s">
        <v>82</v>
      </c>
      <c r="AY99" s="16" t="s">
        <v>147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80</v>
      </c>
      <c r="BK99" s="223">
        <f>ROUND(I99*H99,2)</f>
        <v>0</v>
      </c>
      <c r="BL99" s="16" t="s">
        <v>153</v>
      </c>
      <c r="BM99" s="222" t="s">
        <v>173</v>
      </c>
    </row>
    <row r="100" s="1" customFormat="1" ht="24" customHeight="1">
      <c r="B100" s="37"/>
      <c r="C100" s="211" t="s">
        <v>162</v>
      </c>
      <c r="D100" s="211" t="s">
        <v>149</v>
      </c>
      <c r="E100" s="212" t="s">
        <v>174</v>
      </c>
      <c r="F100" s="213" t="s">
        <v>175</v>
      </c>
      <c r="G100" s="214" t="s">
        <v>172</v>
      </c>
      <c r="H100" s="215">
        <v>9.5999999999999996</v>
      </c>
      <c r="I100" s="216"/>
      <c r="J100" s="217">
        <f>ROUND(I100*H100,2)</f>
        <v>0</v>
      </c>
      <c r="K100" s="213" t="s">
        <v>19</v>
      </c>
      <c r="L100" s="42"/>
      <c r="M100" s="218" t="s">
        <v>19</v>
      </c>
      <c r="N100" s="219" t="s">
        <v>43</v>
      </c>
      <c r="O100" s="82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AR100" s="222" t="s">
        <v>153</v>
      </c>
      <c r="AT100" s="222" t="s">
        <v>149</v>
      </c>
      <c r="AU100" s="222" t="s">
        <v>82</v>
      </c>
      <c r="AY100" s="16" t="s">
        <v>147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80</v>
      </c>
      <c r="BK100" s="223">
        <f>ROUND(I100*H100,2)</f>
        <v>0</v>
      </c>
      <c r="BL100" s="16" t="s">
        <v>153</v>
      </c>
      <c r="BM100" s="222" t="s">
        <v>176</v>
      </c>
    </row>
    <row r="101" s="1" customFormat="1" ht="24" customHeight="1">
      <c r="B101" s="37"/>
      <c r="C101" s="211" t="s">
        <v>177</v>
      </c>
      <c r="D101" s="211" t="s">
        <v>149</v>
      </c>
      <c r="E101" s="212" t="s">
        <v>178</v>
      </c>
      <c r="F101" s="213" t="s">
        <v>179</v>
      </c>
      <c r="G101" s="214" t="s">
        <v>172</v>
      </c>
      <c r="H101" s="215">
        <v>4.7999999999999998</v>
      </c>
      <c r="I101" s="216"/>
      <c r="J101" s="217">
        <f>ROUND(I101*H101,2)</f>
        <v>0</v>
      </c>
      <c r="K101" s="213" t="s">
        <v>19</v>
      </c>
      <c r="L101" s="42"/>
      <c r="M101" s="218" t="s">
        <v>19</v>
      </c>
      <c r="N101" s="219" t="s">
        <v>43</v>
      </c>
      <c r="O101" s="82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AR101" s="222" t="s">
        <v>153</v>
      </c>
      <c r="AT101" s="222" t="s">
        <v>149</v>
      </c>
      <c r="AU101" s="222" t="s">
        <v>82</v>
      </c>
      <c r="AY101" s="16" t="s">
        <v>147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153</v>
      </c>
      <c r="BM101" s="222" t="s">
        <v>180</v>
      </c>
    </row>
    <row r="102" s="1" customFormat="1" ht="24" customHeight="1">
      <c r="B102" s="37"/>
      <c r="C102" s="211" t="s">
        <v>107</v>
      </c>
      <c r="D102" s="211" t="s">
        <v>149</v>
      </c>
      <c r="E102" s="212" t="s">
        <v>181</v>
      </c>
      <c r="F102" s="213" t="s">
        <v>182</v>
      </c>
      <c r="G102" s="214" t="s">
        <v>172</v>
      </c>
      <c r="H102" s="215">
        <v>43.200000000000003</v>
      </c>
      <c r="I102" s="216"/>
      <c r="J102" s="217">
        <f>ROUND(I102*H102,2)</f>
        <v>0</v>
      </c>
      <c r="K102" s="213" t="s">
        <v>19</v>
      </c>
      <c r="L102" s="42"/>
      <c r="M102" s="218" t="s">
        <v>19</v>
      </c>
      <c r="N102" s="219" t="s">
        <v>43</v>
      </c>
      <c r="O102" s="82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AR102" s="222" t="s">
        <v>153</v>
      </c>
      <c r="AT102" s="222" t="s">
        <v>149</v>
      </c>
      <c r="AU102" s="222" t="s">
        <v>82</v>
      </c>
      <c r="AY102" s="16" t="s">
        <v>147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80</v>
      </c>
      <c r="BK102" s="223">
        <f>ROUND(I102*H102,2)</f>
        <v>0</v>
      </c>
      <c r="BL102" s="16" t="s">
        <v>153</v>
      </c>
      <c r="BM102" s="222" t="s">
        <v>183</v>
      </c>
    </row>
    <row r="103" s="1" customFormat="1" ht="16.5" customHeight="1">
      <c r="B103" s="37"/>
      <c r="C103" s="211" t="s">
        <v>184</v>
      </c>
      <c r="D103" s="211" t="s">
        <v>149</v>
      </c>
      <c r="E103" s="212" t="s">
        <v>185</v>
      </c>
      <c r="F103" s="213" t="s">
        <v>186</v>
      </c>
      <c r="G103" s="214" t="s">
        <v>112</v>
      </c>
      <c r="H103" s="215">
        <v>108.759</v>
      </c>
      <c r="I103" s="216"/>
      <c r="J103" s="217">
        <f>ROUND(I103*H103,2)</f>
        <v>0</v>
      </c>
      <c r="K103" s="213" t="s">
        <v>19</v>
      </c>
      <c r="L103" s="42"/>
      <c r="M103" s="218" t="s">
        <v>19</v>
      </c>
      <c r="N103" s="219" t="s">
        <v>43</v>
      </c>
      <c r="O103" s="82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AR103" s="222" t="s">
        <v>153</v>
      </c>
      <c r="AT103" s="222" t="s">
        <v>149</v>
      </c>
      <c r="AU103" s="222" t="s">
        <v>82</v>
      </c>
      <c r="AY103" s="16" t="s">
        <v>147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80</v>
      </c>
      <c r="BK103" s="223">
        <f>ROUND(I103*H103,2)</f>
        <v>0</v>
      </c>
      <c r="BL103" s="16" t="s">
        <v>153</v>
      </c>
      <c r="BM103" s="222" t="s">
        <v>187</v>
      </c>
    </row>
    <row r="104" s="1" customFormat="1" ht="24" customHeight="1">
      <c r="B104" s="37"/>
      <c r="C104" s="211" t="s">
        <v>168</v>
      </c>
      <c r="D104" s="211" t="s">
        <v>149</v>
      </c>
      <c r="E104" s="212" t="s">
        <v>188</v>
      </c>
      <c r="F104" s="213" t="s">
        <v>189</v>
      </c>
      <c r="G104" s="214" t="s">
        <v>112</v>
      </c>
      <c r="H104" s="215">
        <v>1528.8</v>
      </c>
      <c r="I104" s="216"/>
      <c r="J104" s="217">
        <f>ROUND(I104*H104,2)</f>
        <v>0</v>
      </c>
      <c r="K104" s="213" t="s">
        <v>19</v>
      </c>
      <c r="L104" s="42"/>
      <c r="M104" s="218" t="s">
        <v>19</v>
      </c>
      <c r="N104" s="219" t="s">
        <v>43</v>
      </c>
      <c r="O104" s="82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AR104" s="222" t="s">
        <v>153</v>
      </c>
      <c r="AT104" s="222" t="s">
        <v>149</v>
      </c>
      <c r="AU104" s="222" t="s">
        <v>82</v>
      </c>
      <c r="AY104" s="16" t="s">
        <v>147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80</v>
      </c>
      <c r="BK104" s="223">
        <f>ROUND(I104*H104,2)</f>
        <v>0</v>
      </c>
      <c r="BL104" s="16" t="s">
        <v>153</v>
      </c>
      <c r="BM104" s="222" t="s">
        <v>190</v>
      </c>
    </row>
    <row r="105" s="1" customFormat="1" ht="24" customHeight="1">
      <c r="B105" s="37"/>
      <c r="C105" s="211" t="s">
        <v>191</v>
      </c>
      <c r="D105" s="211" t="s">
        <v>149</v>
      </c>
      <c r="E105" s="212" t="s">
        <v>192</v>
      </c>
      <c r="F105" s="213" t="s">
        <v>193</v>
      </c>
      <c r="G105" s="214" t="s">
        <v>112</v>
      </c>
      <c r="H105" s="215">
        <v>4155.1199999999999</v>
      </c>
      <c r="I105" s="216"/>
      <c r="J105" s="217">
        <f>ROUND(I105*H105,2)</f>
        <v>0</v>
      </c>
      <c r="K105" s="213" t="s">
        <v>19</v>
      </c>
      <c r="L105" s="42"/>
      <c r="M105" s="218" t="s">
        <v>19</v>
      </c>
      <c r="N105" s="219" t="s">
        <v>43</v>
      </c>
      <c r="O105" s="82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AR105" s="222" t="s">
        <v>153</v>
      </c>
      <c r="AT105" s="222" t="s">
        <v>149</v>
      </c>
      <c r="AU105" s="222" t="s">
        <v>82</v>
      </c>
      <c r="AY105" s="16" t="s">
        <v>147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80</v>
      </c>
      <c r="BK105" s="223">
        <f>ROUND(I105*H105,2)</f>
        <v>0</v>
      </c>
      <c r="BL105" s="16" t="s">
        <v>153</v>
      </c>
      <c r="BM105" s="222" t="s">
        <v>194</v>
      </c>
    </row>
    <row r="106" s="12" customFormat="1">
      <c r="B106" s="224"/>
      <c r="C106" s="225"/>
      <c r="D106" s="226" t="s">
        <v>195</v>
      </c>
      <c r="E106" s="227" t="s">
        <v>19</v>
      </c>
      <c r="F106" s="228" t="s">
        <v>196</v>
      </c>
      <c r="G106" s="225"/>
      <c r="H106" s="229">
        <v>4155.1199999999999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AT106" s="235" t="s">
        <v>195</v>
      </c>
      <c r="AU106" s="235" t="s">
        <v>82</v>
      </c>
      <c r="AV106" s="12" t="s">
        <v>82</v>
      </c>
      <c r="AW106" s="12" t="s">
        <v>33</v>
      </c>
      <c r="AX106" s="12" t="s">
        <v>80</v>
      </c>
      <c r="AY106" s="235" t="s">
        <v>147</v>
      </c>
    </row>
    <row r="107" s="1" customFormat="1" ht="24" customHeight="1">
      <c r="B107" s="37"/>
      <c r="C107" s="211" t="s">
        <v>173</v>
      </c>
      <c r="D107" s="211" t="s">
        <v>149</v>
      </c>
      <c r="E107" s="212" t="s">
        <v>197</v>
      </c>
      <c r="F107" s="213" t="s">
        <v>198</v>
      </c>
      <c r="G107" s="214" t="s">
        <v>112</v>
      </c>
      <c r="H107" s="215">
        <v>2770.0799999999999</v>
      </c>
      <c r="I107" s="216"/>
      <c r="J107" s="217">
        <f>ROUND(I107*H107,2)</f>
        <v>0</v>
      </c>
      <c r="K107" s="213" t="s">
        <v>19</v>
      </c>
      <c r="L107" s="42"/>
      <c r="M107" s="218" t="s">
        <v>19</v>
      </c>
      <c r="N107" s="219" t="s">
        <v>43</v>
      </c>
      <c r="O107" s="82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AR107" s="222" t="s">
        <v>153</v>
      </c>
      <c r="AT107" s="222" t="s">
        <v>149</v>
      </c>
      <c r="AU107" s="222" t="s">
        <v>82</v>
      </c>
      <c r="AY107" s="16" t="s">
        <v>147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80</v>
      </c>
      <c r="BK107" s="223">
        <f>ROUND(I107*H107,2)</f>
        <v>0</v>
      </c>
      <c r="BL107" s="16" t="s">
        <v>153</v>
      </c>
      <c r="BM107" s="222" t="s">
        <v>199</v>
      </c>
    </row>
    <row r="108" s="12" customFormat="1">
      <c r="B108" s="224"/>
      <c r="C108" s="225"/>
      <c r="D108" s="226" t="s">
        <v>195</v>
      </c>
      <c r="E108" s="227" t="s">
        <v>19</v>
      </c>
      <c r="F108" s="228" t="s">
        <v>200</v>
      </c>
      <c r="G108" s="225"/>
      <c r="H108" s="229">
        <v>13850.4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195</v>
      </c>
      <c r="AU108" s="235" t="s">
        <v>82</v>
      </c>
      <c r="AV108" s="12" t="s">
        <v>82</v>
      </c>
      <c r="AW108" s="12" t="s">
        <v>33</v>
      </c>
      <c r="AX108" s="12" t="s">
        <v>72</v>
      </c>
      <c r="AY108" s="235" t="s">
        <v>147</v>
      </c>
    </row>
    <row r="109" s="13" customFormat="1">
      <c r="B109" s="236"/>
      <c r="C109" s="237"/>
      <c r="D109" s="226" t="s">
        <v>195</v>
      </c>
      <c r="E109" s="238" t="s">
        <v>49</v>
      </c>
      <c r="F109" s="239" t="s">
        <v>201</v>
      </c>
      <c r="G109" s="237"/>
      <c r="H109" s="240">
        <v>13850.4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AT109" s="246" t="s">
        <v>195</v>
      </c>
      <c r="AU109" s="246" t="s">
        <v>82</v>
      </c>
      <c r="AV109" s="13" t="s">
        <v>153</v>
      </c>
      <c r="AW109" s="13" t="s">
        <v>33</v>
      </c>
      <c r="AX109" s="13" t="s">
        <v>72</v>
      </c>
      <c r="AY109" s="246" t="s">
        <v>147</v>
      </c>
    </row>
    <row r="110" s="12" customFormat="1">
      <c r="B110" s="224"/>
      <c r="C110" s="225"/>
      <c r="D110" s="226" t="s">
        <v>195</v>
      </c>
      <c r="E110" s="227" t="s">
        <v>19</v>
      </c>
      <c r="F110" s="228" t="s">
        <v>202</v>
      </c>
      <c r="G110" s="225"/>
      <c r="H110" s="229">
        <v>2770.0799999999999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AT110" s="235" t="s">
        <v>195</v>
      </c>
      <c r="AU110" s="235" t="s">
        <v>82</v>
      </c>
      <c r="AV110" s="12" t="s">
        <v>82</v>
      </c>
      <c r="AW110" s="12" t="s">
        <v>33</v>
      </c>
      <c r="AX110" s="12" t="s">
        <v>80</v>
      </c>
      <c r="AY110" s="235" t="s">
        <v>147</v>
      </c>
    </row>
    <row r="111" s="1" customFormat="1" ht="24" customHeight="1">
      <c r="B111" s="37"/>
      <c r="C111" s="211" t="s">
        <v>8</v>
      </c>
      <c r="D111" s="211" t="s">
        <v>149</v>
      </c>
      <c r="E111" s="212" t="s">
        <v>203</v>
      </c>
      <c r="F111" s="213" t="s">
        <v>204</v>
      </c>
      <c r="G111" s="214" t="s">
        <v>112</v>
      </c>
      <c r="H111" s="215">
        <v>2077.5599999999999</v>
      </c>
      <c r="I111" s="216"/>
      <c r="J111" s="217">
        <f>ROUND(I111*H111,2)</f>
        <v>0</v>
      </c>
      <c r="K111" s="213" t="s">
        <v>19</v>
      </c>
      <c r="L111" s="42"/>
      <c r="M111" s="218" t="s">
        <v>19</v>
      </c>
      <c r="N111" s="219" t="s">
        <v>43</v>
      </c>
      <c r="O111" s="82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AR111" s="222" t="s">
        <v>153</v>
      </c>
      <c r="AT111" s="222" t="s">
        <v>149</v>
      </c>
      <c r="AU111" s="222" t="s">
        <v>82</v>
      </c>
      <c r="AY111" s="16" t="s">
        <v>147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80</v>
      </c>
      <c r="BK111" s="223">
        <f>ROUND(I111*H111,2)</f>
        <v>0</v>
      </c>
      <c r="BL111" s="16" t="s">
        <v>153</v>
      </c>
      <c r="BM111" s="222" t="s">
        <v>205</v>
      </c>
    </row>
    <row r="112" s="12" customFormat="1">
      <c r="B112" s="224"/>
      <c r="C112" s="225"/>
      <c r="D112" s="226" t="s">
        <v>195</v>
      </c>
      <c r="E112" s="227" t="s">
        <v>19</v>
      </c>
      <c r="F112" s="228" t="s">
        <v>206</v>
      </c>
      <c r="G112" s="225"/>
      <c r="H112" s="229">
        <v>2077.5599999999999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AT112" s="235" t="s">
        <v>195</v>
      </c>
      <c r="AU112" s="235" t="s">
        <v>82</v>
      </c>
      <c r="AV112" s="12" t="s">
        <v>82</v>
      </c>
      <c r="AW112" s="12" t="s">
        <v>33</v>
      </c>
      <c r="AX112" s="12" t="s">
        <v>80</v>
      </c>
      <c r="AY112" s="235" t="s">
        <v>147</v>
      </c>
    </row>
    <row r="113" s="1" customFormat="1" ht="16.5" customHeight="1">
      <c r="B113" s="37"/>
      <c r="C113" s="211" t="s">
        <v>176</v>
      </c>
      <c r="D113" s="211" t="s">
        <v>149</v>
      </c>
      <c r="E113" s="212" t="s">
        <v>207</v>
      </c>
      <c r="F113" s="213" t="s">
        <v>208</v>
      </c>
      <c r="G113" s="214" t="s">
        <v>112</v>
      </c>
      <c r="H113" s="215">
        <v>2077.5599999999999</v>
      </c>
      <c r="I113" s="216"/>
      <c r="J113" s="217">
        <f>ROUND(I113*H113,2)</f>
        <v>0</v>
      </c>
      <c r="K113" s="213" t="s">
        <v>19</v>
      </c>
      <c r="L113" s="42"/>
      <c r="M113" s="218" t="s">
        <v>19</v>
      </c>
      <c r="N113" s="219" t="s">
        <v>43</v>
      </c>
      <c r="O113" s="82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22" t="s">
        <v>153</v>
      </c>
      <c r="AT113" s="222" t="s">
        <v>149</v>
      </c>
      <c r="AU113" s="222" t="s">
        <v>82</v>
      </c>
      <c r="AY113" s="16" t="s">
        <v>147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80</v>
      </c>
      <c r="BK113" s="223">
        <f>ROUND(I113*H113,2)</f>
        <v>0</v>
      </c>
      <c r="BL113" s="16" t="s">
        <v>153</v>
      </c>
      <c r="BM113" s="222" t="s">
        <v>209</v>
      </c>
    </row>
    <row r="114" s="12" customFormat="1">
      <c r="B114" s="224"/>
      <c r="C114" s="225"/>
      <c r="D114" s="226" t="s">
        <v>195</v>
      </c>
      <c r="E114" s="227" t="s">
        <v>19</v>
      </c>
      <c r="F114" s="228" t="s">
        <v>206</v>
      </c>
      <c r="G114" s="225"/>
      <c r="H114" s="229">
        <v>2077.5599999999999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AT114" s="235" t="s">
        <v>195</v>
      </c>
      <c r="AU114" s="235" t="s">
        <v>82</v>
      </c>
      <c r="AV114" s="12" t="s">
        <v>82</v>
      </c>
      <c r="AW114" s="12" t="s">
        <v>33</v>
      </c>
      <c r="AX114" s="12" t="s">
        <v>80</v>
      </c>
      <c r="AY114" s="235" t="s">
        <v>147</v>
      </c>
    </row>
    <row r="115" s="1" customFormat="1" ht="16.5" customHeight="1">
      <c r="B115" s="37"/>
      <c r="C115" s="211" t="s">
        <v>210</v>
      </c>
      <c r="D115" s="211" t="s">
        <v>149</v>
      </c>
      <c r="E115" s="212" t="s">
        <v>211</v>
      </c>
      <c r="F115" s="213" t="s">
        <v>212</v>
      </c>
      <c r="G115" s="214" t="s">
        <v>112</v>
      </c>
      <c r="H115" s="215">
        <v>2770.0799999999999</v>
      </c>
      <c r="I115" s="216"/>
      <c r="J115" s="217">
        <f>ROUND(I115*H115,2)</f>
        <v>0</v>
      </c>
      <c r="K115" s="213" t="s">
        <v>19</v>
      </c>
      <c r="L115" s="42"/>
      <c r="M115" s="218" t="s">
        <v>19</v>
      </c>
      <c r="N115" s="219" t="s">
        <v>43</v>
      </c>
      <c r="O115" s="82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AR115" s="222" t="s">
        <v>153</v>
      </c>
      <c r="AT115" s="222" t="s">
        <v>149</v>
      </c>
      <c r="AU115" s="222" t="s">
        <v>82</v>
      </c>
      <c r="AY115" s="16" t="s">
        <v>147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80</v>
      </c>
      <c r="BK115" s="223">
        <f>ROUND(I115*H115,2)</f>
        <v>0</v>
      </c>
      <c r="BL115" s="16" t="s">
        <v>153</v>
      </c>
      <c r="BM115" s="222" t="s">
        <v>213</v>
      </c>
    </row>
    <row r="116" s="12" customFormat="1">
      <c r="B116" s="224"/>
      <c r="C116" s="225"/>
      <c r="D116" s="226" t="s">
        <v>195</v>
      </c>
      <c r="E116" s="227" t="s">
        <v>19</v>
      </c>
      <c r="F116" s="228" t="s">
        <v>202</v>
      </c>
      <c r="G116" s="225"/>
      <c r="H116" s="229">
        <v>2770.0799999999999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AT116" s="235" t="s">
        <v>195</v>
      </c>
      <c r="AU116" s="235" t="s">
        <v>82</v>
      </c>
      <c r="AV116" s="12" t="s">
        <v>82</v>
      </c>
      <c r="AW116" s="12" t="s">
        <v>33</v>
      </c>
      <c r="AX116" s="12" t="s">
        <v>80</v>
      </c>
      <c r="AY116" s="235" t="s">
        <v>147</v>
      </c>
    </row>
    <row r="117" s="1" customFormat="1" ht="24" customHeight="1">
      <c r="B117" s="37"/>
      <c r="C117" s="211" t="s">
        <v>180</v>
      </c>
      <c r="D117" s="211" t="s">
        <v>149</v>
      </c>
      <c r="E117" s="212" t="s">
        <v>214</v>
      </c>
      <c r="F117" s="213" t="s">
        <v>215</v>
      </c>
      <c r="G117" s="214" t="s">
        <v>172</v>
      </c>
      <c r="H117" s="215">
        <v>18.5</v>
      </c>
      <c r="I117" s="216"/>
      <c r="J117" s="217">
        <f>ROUND(I117*H117,2)</f>
        <v>0</v>
      </c>
      <c r="K117" s="213" t="s">
        <v>19</v>
      </c>
      <c r="L117" s="42"/>
      <c r="M117" s="218" t="s">
        <v>19</v>
      </c>
      <c r="N117" s="219" t="s">
        <v>43</v>
      </c>
      <c r="O117" s="82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222" t="s">
        <v>153</v>
      </c>
      <c r="AT117" s="222" t="s">
        <v>149</v>
      </c>
      <c r="AU117" s="222" t="s">
        <v>82</v>
      </c>
      <c r="AY117" s="16" t="s">
        <v>147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80</v>
      </c>
      <c r="BK117" s="223">
        <f>ROUND(I117*H117,2)</f>
        <v>0</v>
      </c>
      <c r="BL117" s="16" t="s">
        <v>153</v>
      </c>
      <c r="BM117" s="222" t="s">
        <v>216</v>
      </c>
    </row>
    <row r="118" s="1" customFormat="1" ht="16.5" customHeight="1">
      <c r="B118" s="37"/>
      <c r="C118" s="211" t="s">
        <v>217</v>
      </c>
      <c r="D118" s="211" t="s">
        <v>149</v>
      </c>
      <c r="E118" s="212" t="s">
        <v>218</v>
      </c>
      <c r="F118" s="213" t="s">
        <v>219</v>
      </c>
      <c r="G118" s="214" t="s">
        <v>152</v>
      </c>
      <c r="H118" s="215">
        <v>23470</v>
      </c>
      <c r="I118" s="216"/>
      <c r="J118" s="217">
        <f>ROUND(I118*H118,2)</f>
        <v>0</v>
      </c>
      <c r="K118" s="213" t="s">
        <v>19</v>
      </c>
      <c r="L118" s="42"/>
      <c r="M118" s="218" t="s">
        <v>19</v>
      </c>
      <c r="N118" s="219" t="s">
        <v>43</v>
      </c>
      <c r="O118" s="82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AR118" s="222" t="s">
        <v>153</v>
      </c>
      <c r="AT118" s="222" t="s">
        <v>149</v>
      </c>
      <c r="AU118" s="222" t="s">
        <v>82</v>
      </c>
      <c r="AY118" s="16" t="s">
        <v>147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80</v>
      </c>
      <c r="BK118" s="223">
        <f>ROUND(I118*H118,2)</f>
        <v>0</v>
      </c>
      <c r="BL118" s="16" t="s">
        <v>153</v>
      </c>
      <c r="BM118" s="222" t="s">
        <v>220</v>
      </c>
    </row>
    <row r="119" s="1" customFormat="1" ht="24" customHeight="1">
      <c r="B119" s="37"/>
      <c r="C119" s="211" t="s">
        <v>183</v>
      </c>
      <c r="D119" s="211" t="s">
        <v>149</v>
      </c>
      <c r="E119" s="212" t="s">
        <v>221</v>
      </c>
      <c r="F119" s="213" t="s">
        <v>222</v>
      </c>
      <c r="G119" s="214" t="s">
        <v>152</v>
      </c>
      <c r="H119" s="215">
        <v>23470</v>
      </c>
      <c r="I119" s="216"/>
      <c r="J119" s="217">
        <f>ROUND(I119*H119,2)</f>
        <v>0</v>
      </c>
      <c r="K119" s="213" t="s">
        <v>19</v>
      </c>
      <c r="L119" s="42"/>
      <c r="M119" s="218" t="s">
        <v>19</v>
      </c>
      <c r="N119" s="219" t="s">
        <v>43</v>
      </c>
      <c r="O119" s="82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AR119" s="222" t="s">
        <v>153</v>
      </c>
      <c r="AT119" s="222" t="s">
        <v>149</v>
      </c>
      <c r="AU119" s="222" t="s">
        <v>82</v>
      </c>
      <c r="AY119" s="16" t="s">
        <v>147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80</v>
      </c>
      <c r="BK119" s="223">
        <f>ROUND(I119*H119,2)</f>
        <v>0</v>
      </c>
      <c r="BL119" s="16" t="s">
        <v>153</v>
      </c>
      <c r="BM119" s="222" t="s">
        <v>223</v>
      </c>
    </row>
    <row r="120" s="1" customFormat="1" ht="24" customHeight="1">
      <c r="B120" s="37"/>
      <c r="C120" s="211" t="s">
        <v>7</v>
      </c>
      <c r="D120" s="211" t="s">
        <v>149</v>
      </c>
      <c r="E120" s="212" t="s">
        <v>224</v>
      </c>
      <c r="F120" s="213" t="s">
        <v>225</v>
      </c>
      <c r="G120" s="214" t="s">
        <v>112</v>
      </c>
      <c r="H120" s="215">
        <v>9002.7600000000002</v>
      </c>
      <c r="I120" s="216"/>
      <c r="J120" s="217">
        <f>ROUND(I120*H120,2)</f>
        <v>0</v>
      </c>
      <c r="K120" s="213" t="s">
        <v>19</v>
      </c>
      <c r="L120" s="42"/>
      <c r="M120" s="218" t="s">
        <v>19</v>
      </c>
      <c r="N120" s="219" t="s">
        <v>43</v>
      </c>
      <c r="O120" s="8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AR120" s="222" t="s">
        <v>153</v>
      </c>
      <c r="AT120" s="222" t="s">
        <v>149</v>
      </c>
      <c r="AU120" s="222" t="s">
        <v>82</v>
      </c>
      <c r="AY120" s="16" t="s">
        <v>147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80</v>
      </c>
      <c r="BK120" s="223">
        <f>ROUND(I120*H120,2)</f>
        <v>0</v>
      </c>
      <c r="BL120" s="16" t="s">
        <v>153</v>
      </c>
      <c r="BM120" s="222" t="s">
        <v>226</v>
      </c>
    </row>
    <row r="121" s="12" customFormat="1">
      <c r="B121" s="224"/>
      <c r="C121" s="225"/>
      <c r="D121" s="226" t="s">
        <v>195</v>
      </c>
      <c r="E121" s="227" t="s">
        <v>19</v>
      </c>
      <c r="F121" s="228" t="s">
        <v>227</v>
      </c>
      <c r="G121" s="225"/>
      <c r="H121" s="229">
        <v>9002.7600000000002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AT121" s="235" t="s">
        <v>195</v>
      </c>
      <c r="AU121" s="235" t="s">
        <v>82</v>
      </c>
      <c r="AV121" s="12" t="s">
        <v>82</v>
      </c>
      <c r="AW121" s="12" t="s">
        <v>33</v>
      </c>
      <c r="AX121" s="12" t="s">
        <v>80</v>
      </c>
      <c r="AY121" s="235" t="s">
        <v>147</v>
      </c>
    </row>
    <row r="122" s="1" customFormat="1" ht="24" customHeight="1">
      <c r="B122" s="37"/>
      <c r="C122" s="211" t="s">
        <v>187</v>
      </c>
      <c r="D122" s="211" t="s">
        <v>149</v>
      </c>
      <c r="E122" s="212" t="s">
        <v>228</v>
      </c>
      <c r="F122" s="213" t="s">
        <v>229</v>
      </c>
      <c r="G122" s="214" t="s">
        <v>112</v>
      </c>
      <c r="H122" s="215">
        <v>4847.6400000000003</v>
      </c>
      <c r="I122" s="216"/>
      <c r="J122" s="217">
        <f>ROUND(I122*H122,2)</f>
        <v>0</v>
      </c>
      <c r="K122" s="213" t="s">
        <v>19</v>
      </c>
      <c r="L122" s="42"/>
      <c r="M122" s="218" t="s">
        <v>19</v>
      </c>
      <c r="N122" s="219" t="s">
        <v>43</v>
      </c>
      <c r="O122" s="8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AR122" s="222" t="s">
        <v>153</v>
      </c>
      <c r="AT122" s="222" t="s">
        <v>149</v>
      </c>
      <c r="AU122" s="222" t="s">
        <v>82</v>
      </c>
      <c r="AY122" s="16" t="s">
        <v>147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80</v>
      </c>
      <c r="BK122" s="223">
        <f>ROUND(I122*H122,2)</f>
        <v>0</v>
      </c>
      <c r="BL122" s="16" t="s">
        <v>153</v>
      </c>
      <c r="BM122" s="222" t="s">
        <v>230</v>
      </c>
    </row>
    <row r="123" s="12" customFormat="1">
      <c r="B123" s="224"/>
      <c r="C123" s="225"/>
      <c r="D123" s="226" t="s">
        <v>195</v>
      </c>
      <c r="E123" s="227" t="s">
        <v>19</v>
      </c>
      <c r="F123" s="228" t="s">
        <v>231</v>
      </c>
      <c r="G123" s="225"/>
      <c r="H123" s="229">
        <v>4847.6400000000003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AT123" s="235" t="s">
        <v>195</v>
      </c>
      <c r="AU123" s="235" t="s">
        <v>82</v>
      </c>
      <c r="AV123" s="12" t="s">
        <v>82</v>
      </c>
      <c r="AW123" s="12" t="s">
        <v>33</v>
      </c>
      <c r="AX123" s="12" t="s">
        <v>80</v>
      </c>
      <c r="AY123" s="235" t="s">
        <v>147</v>
      </c>
    </row>
    <row r="124" s="1" customFormat="1" ht="24" customHeight="1">
      <c r="B124" s="37"/>
      <c r="C124" s="211" t="s">
        <v>232</v>
      </c>
      <c r="D124" s="211" t="s">
        <v>149</v>
      </c>
      <c r="E124" s="212" t="s">
        <v>233</v>
      </c>
      <c r="F124" s="213" t="s">
        <v>234</v>
      </c>
      <c r="G124" s="214" t="s">
        <v>112</v>
      </c>
      <c r="H124" s="215">
        <v>4847.6400000000003</v>
      </c>
      <c r="I124" s="216"/>
      <c r="J124" s="217">
        <f>ROUND(I124*H124,2)</f>
        <v>0</v>
      </c>
      <c r="K124" s="213" t="s">
        <v>19</v>
      </c>
      <c r="L124" s="42"/>
      <c r="M124" s="218" t="s">
        <v>19</v>
      </c>
      <c r="N124" s="219" t="s">
        <v>43</v>
      </c>
      <c r="O124" s="8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AR124" s="222" t="s">
        <v>153</v>
      </c>
      <c r="AT124" s="222" t="s">
        <v>149</v>
      </c>
      <c r="AU124" s="222" t="s">
        <v>82</v>
      </c>
      <c r="AY124" s="16" t="s">
        <v>147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80</v>
      </c>
      <c r="BK124" s="223">
        <f>ROUND(I124*H124,2)</f>
        <v>0</v>
      </c>
      <c r="BL124" s="16" t="s">
        <v>153</v>
      </c>
      <c r="BM124" s="222" t="s">
        <v>235</v>
      </c>
    </row>
    <row r="125" s="12" customFormat="1">
      <c r="B125" s="224"/>
      <c r="C125" s="225"/>
      <c r="D125" s="226" t="s">
        <v>195</v>
      </c>
      <c r="E125" s="227" t="s">
        <v>19</v>
      </c>
      <c r="F125" s="228" t="s">
        <v>231</v>
      </c>
      <c r="G125" s="225"/>
      <c r="H125" s="229">
        <v>4847.6400000000003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AT125" s="235" t="s">
        <v>195</v>
      </c>
      <c r="AU125" s="235" t="s">
        <v>82</v>
      </c>
      <c r="AV125" s="12" t="s">
        <v>82</v>
      </c>
      <c r="AW125" s="12" t="s">
        <v>33</v>
      </c>
      <c r="AX125" s="12" t="s">
        <v>80</v>
      </c>
      <c r="AY125" s="235" t="s">
        <v>147</v>
      </c>
    </row>
    <row r="126" s="1" customFormat="1" ht="24" customHeight="1">
      <c r="B126" s="37"/>
      <c r="C126" s="211" t="s">
        <v>190</v>
      </c>
      <c r="D126" s="211" t="s">
        <v>149</v>
      </c>
      <c r="E126" s="212" t="s">
        <v>236</v>
      </c>
      <c r="F126" s="213" t="s">
        <v>237</v>
      </c>
      <c r="G126" s="214" t="s">
        <v>112</v>
      </c>
      <c r="H126" s="215">
        <v>29085.84</v>
      </c>
      <c r="I126" s="216"/>
      <c r="J126" s="217">
        <f>ROUND(I126*H126,2)</f>
        <v>0</v>
      </c>
      <c r="K126" s="213" t="s">
        <v>19</v>
      </c>
      <c r="L126" s="42"/>
      <c r="M126" s="218" t="s">
        <v>19</v>
      </c>
      <c r="N126" s="219" t="s">
        <v>43</v>
      </c>
      <c r="O126" s="8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AR126" s="222" t="s">
        <v>153</v>
      </c>
      <c r="AT126" s="222" t="s">
        <v>149</v>
      </c>
      <c r="AU126" s="222" t="s">
        <v>82</v>
      </c>
      <c r="AY126" s="16" t="s">
        <v>147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80</v>
      </c>
      <c r="BK126" s="223">
        <f>ROUND(I126*H126,2)</f>
        <v>0</v>
      </c>
      <c r="BL126" s="16" t="s">
        <v>153</v>
      </c>
      <c r="BM126" s="222" t="s">
        <v>238</v>
      </c>
    </row>
    <row r="127" s="12" customFormat="1">
      <c r="B127" s="224"/>
      <c r="C127" s="225"/>
      <c r="D127" s="226" t="s">
        <v>195</v>
      </c>
      <c r="E127" s="225"/>
      <c r="F127" s="228" t="s">
        <v>239</v>
      </c>
      <c r="G127" s="225"/>
      <c r="H127" s="229">
        <v>29085.84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AT127" s="235" t="s">
        <v>195</v>
      </c>
      <c r="AU127" s="235" t="s">
        <v>82</v>
      </c>
      <c r="AV127" s="12" t="s">
        <v>82</v>
      </c>
      <c r="AW127" s="12" t="s">
        <v>4</v>
      </c>
      <c r="AX127" s="12" t="s">
        <v>80</v>
      </c>
      <c r="AY127" s="235" t="s">
        <v>147</v>
      </c>
    </row>
    <row r="128" s="1" customFormat="1" ht="16.5" customHeight="1">
      <c r="B128" s="37"/>
      <c r="C128" s="211" t="s">
        <v>240</v>
      </c>
      <c r="D128" s="211" t="s">
        <v>149</v>
      </c>
      <c r="E128" s="212" t="s">
        <v>241</v>
      </c>
      <c r="F128" s="213" t="s">
        <v>242</v>
      </c>
      <c r="G128" s="214" t="s">
        <v>112</v>
      </c>
      <c r="H128" s="215">
        <v>4847.6400000000003</v>
      </c>
      <c r="I128" s="216"/>
      <c r="J128" s="217">
        <f>ROUND(I128*H128,2)</f>
        <v>0</v>
      </c>
      <c r="K128" s="213" t="s">
        <v>19</v>
      </c>
      <c r="L128" s="42"/>
      <c r="M128" s="218" t="s">
        <v>19</v>
      </c>
      <c r="N128" s="219" t="s">
        <v>43</v>
      </c>
      <c r="O128" s="8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AR128" s="222" t="s">
        <v>153</v>
      </c>
      <c r="AT128" s="222" t="s">
        <v>149</v>
      </c>
      <c r="AU128" s="222" t="s">
        <v>82</v>
      </c>
      <c r="AY128" s="16" t="s">
        <v>147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80</v>
      </c>
      <c r="BK128" s="223">
        <f>ROUND(I128*H128,2)</f>
        <v>0</v>
      </c>
      <c r="BL128" s="16" t="s">
        <v>153</v>
      </c>
      <c r="BM128" s="222" t="s">
        <v>243</v>
      </c>
    </row>
    <row r="129" s="12" customFormat="1">
      <c r="B129" s="224"/>
      <c r="C129" s="225"/>
      <c r="D129" s="226" t="s">
        <v>195</v>
      </c>
      <c r="E129" s="227" t="s">
        <v>19</v>
      </c>
      <c r="F129" s="228" t="s">
        <v>231</v>
      </c>
      <c r="G129" s="225"/>
      <c r="H129" s="229">
        <v>4847.6400000000003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AT129" s="235" t="s">
        <v>195</v>
      </c>
      <c r="AU129" s="235" t="s">
        <v>82</v>
      </c>
      <c r="AV129" s="12" t="s">
        <v>82</v>
      </c>
      <c r="AW129" s="12" t="s">
        <v>33</v>
      </c>
      <c r="AX129" s="12" t="s">
        <v>80</v>
      </c>
      <c r="AY129" s="235" t="s">
        <v>147</v>
      </c>
    </row>
    <row r="130" s="1" customFormat="1" ht="16.5" customHeight="1">
      <c r="B130" s="37"/>
      <c r="C130" s="211" t="s">
        <v>194</v>
      </c>
      <c r="D130" s="211" t="s">
        <v>149</v>
      </c>
      <c r="E130" s="212" t="s">
        <v>244</v>
      </c>
      <c r="F130" s="213" t="s">
        <v>245</v>
      </c>
      <c r="G130" s="214" t="s">
        <v>112</v>
      </c>
      <c r="H130" s="215">
        <v>4847.6400000000003</v>
      </c>
      <c r="I130" s="216"/>
      <c r="J130" s="217">
        <f>ROUND(I130*H130,2)</f>
        <v>0</v>
      </c>
      <c r="K130" s="213" t="s">
        <v>19</v>
      </c>
      <c r="L130" s="42"/>
      <c r="M130" s="218" t="s">
        <v>19</v>
      </c>
      <c r="N130" s="219" t="s">
        <v>43</v>
      </c>
      <c r="O130" s="8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AR130" s="222" t="s">
        <v>153</v>
      </c>
      <c r="AT130" s="222" t="s">
        <v>149</v>
      </c>
      <c r="AU130" s="222" t="s">
        <v>82</v>
      </c>
      <c r="AY130" s="16" t="s">
        <v>147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80</v>
      </c>
      <c r="BK130" s="223">
        <f>ROUND(I130*H130,2)</f>
        <v>0</v>
      </c>
      <c r="BL130" s="16" t="s">
        <v>153</v>
      </c>
      <c r="BM130" s="222" t="s">
        <v>246</v>
      </c>
    </row>
    <row r="131" s="1" customFormat="1" ht="24" customHeight="1">
      <c r="B131" s="37"/>
      <c r="C131" s="211" t="s">
        <v>247</v>
      </c>
      <c r="D131" s="211" t="s">
        <v>149</v>
      </c>
      <c r="E131" s="212" t="s">
        <v>248</v>
      </c>
      <c r="F131" s="213" t="s">
        <v>249</v>
      </c>
      <c r="G131" s="214" t="s">
        <v>250</v>
      </c>
      <c r="H131" s="215">
        <v>7756.2240000000002</v>
      </c>
      <c r="I131" s="216"/>
      <c r="J131" s="217">
        <f>ROUND(I131*H131,2)</f>
        <v>0</v>
      </c>
      <c r="K131" s="213" t="s">
        <v>19</v>
      </c>
      <c r="L131" s="42"/>
      <c r="M131" s="218" t="s">
        <v>19</v>
      </c>
      <c r="N131" s="219" t="s">
        <v>43</v>
      </c>
      <c r="O131" s="8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AR131" s="222" t="s">
        <v>153</v>
      </c>
      <c r="AT131" s="222" t="s">
        <v>149</v>
      </c>
      <c r="AU131" s="222" t="s">
        <v>82</v>
      </c>
      <c r="AY131" s="16" t="s">
        <v>147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80</v>
      </c>
      <c r="BK131" s="223">
        <f>ROUND(I131*H131,2)</f>
        <v>0</v>
      </c>
      <c r="BL131" s="16" t="s">
        <v>153</v>
      </c>
      <c r="BM131" s="222" t="s">
        <v>251</v>
      </c>
    </row>
    <row r="132" s="12" customFormat="1">
      <c r="B132" s="224"/>
      <c r="C132" s="225"/>
      <c r="D132" s="226" t="s">
        <v>195</v>
      </c>
      <c r="E132" s="225"/>
      <c r="F132" s="228" t="s">
        <v>252</v>
      </c>
      <c r="G132" s="225"/>
      <c r="H132" s="229">
        <v>7756.2240000000002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195</v>
      </c>
      <c r="AU132" s="235" t="s">
        <v>82</v>
      </c>
      <c r="AV132" s="12" t="s">
        <v>82</v>
      </c>
      <c r="AW132" s="12" t="s">
        <v>4</v>
      </c>
      <c r="AX132" s="12" t="s">
        <v>80</v>
      </c>
      <c r="AY132" s="235" t="s">
        <v>147</v>
      </c>
    </row>
    <row r="133" s="1" customFormat="1" ht="24" customHeight="1">
      <c r="B133" s="37"/>
      <c r="C133" s="211" t="s">
        <v>199</v>
      </c>
      <c r="D133" s="211" t="s">
        <v>149</v>
      </c>
      <c r="E133" s="212" t="s">
        <v>253</v>
      </c>
      <c r="F133" s="213" t="s">
        <v>254</v>
      </c>
      <c r="G133" s="214" t="s">
        <v>112</v>
      </c>
      <c r="H133" s="215">
        <v>9002.7600000000002</v>
      </c>
      <c r="I133" s="216"/>
      <c r="J133" s="217">
        <f>ROUND(I133*H133,2)</f>
        <v>0</v>
      </c>
      <c r="K133" s="213" t="s">
        <v>19</v>
      </c>
      <c r="L133" s="42"/>
      <c r="M133" s="218" t="s">
        <v>19</v>
      </c>
      <c r="N133" s="219" t="s">
        <v>43</v>
      </c>
      <c r="O133" s="8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AR133" s="222" t="s">
        <v>153</v>
      </c>
      <c r="AT133" s="222" t="s">
        <v>149</v>
      </c>
      <c r="AU133" s="222" t="s">
        <v>82</v>
      </c>
      <c r="AY133" s="16" t="s">
        <v>147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80</v>
      </c>
      <c r="BK133" s="223">
        <f>ROUND(I133*H133,2)</f>
        <v>0</v>
      </c>
      <c r="BL133" s="16" t="s">
        <v>153</v>
      </c>
      <c r="BM133" s="222" t="s">
        <v>255</v>
      </c>
    </row>
    <row r="134" s="1" customFormat="1" ht="16.5" customHeight="1">
      <c r="B134" s="37"/>
      <c r="C134" s="247" t="s">
        <v>256</v>
      </c>
      <c r="D134" s="247" t="s">
        <v>257</v>
      </c>
      <c r="E134" s="248" t="s">
        <v>258</v>
      </c>
      <c r="F134" s="249" t="s">
        <v>259</v>
      </c>
      <c r="G134" s="250" t="s">
        <v>250</v>
      </c>
      <c r="H134" s="251">
        <v>1714.4159999999999</v>
      </c>
      <c r="I134" s="252"/>
      <c r="J134" s="253">
        <f>ROUND(I134*H134,2)</f>
        <v>0</v>
      </c>
      <c r="K134" s="249" t="s">
        <v>19</v>
      </c>
      <c r="L134" s="254"/>
      <c r="M134" s="255" t="s">
        <v>19</v>
      </c>
      <c r="N134" s="256" t="s">
        <v>43</v>
      </c>
      <c r="O134" s="8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AR134" s="222" t="s">
        <v>162</v>
      </c>
      <c r="AT134" s="222" t="s">
        <v>257</v>
      </c>
      <c r="AU134" s="222" t="s">
        <v>82</v>
      </c>
      <c r="AY134" s="16" t="s">
        <v>147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80</v>
      </c>
      <c r="BK134" s="223">
        <f>ROUND(I134*H134,2)</f>
        <v>0</v>
      </c>
      <c r="BL134" s="16" t="s">
        <v>153</v>
      </c>
      <c r="BM134" s="222" t="s">
        <v>260</v>
      </c>
    </row>
    <row r="135" s="1" customFormat="1" ht="24" customHeight="1">
      <c r="B135" s="37"/>
      <c r="C135" s="211" t="s">
        <v>205</v>
      </c>
      <c r="D135" s="211" t="s">
        <v>149</v>
      </c>
      <c r="E135" s="212" t="s">
        <v>261</v>
      </c>
      <c r="F135" s="213" t="s">
        <v>262</v>
      </c>
      <c r="G135" s="214" t="s">
        <v>112</v>
      </c>
      <c r="H135" s="215">
        <v>3003.1999999999998</v>
      </c>
      <c r="I135" s="216"/>
      <c r="J135" s="217">
        <f>ROUND(I135*H135,2)</f>
        <v>0</v>
      </c>
      <c r="K135" s="213" t="s">
        <v>19</v>
      </c>
      <c r="L135" s="42"/>
      <c r="M135" s="218" t="s">
        <v>19</v>
      </c>
      <c r="N135" s="219" t="s">
        <v>43</v>
      </c>
      <c r="O135" s="82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AR135" s="222" t="s">
        <v>153</v>
      </c>
      <c r="AT135" s="222" t="s">
        <v>149</v>
      </c>
      <c r="AU135" s="222" t="s">
        <v>82</v>
      </c>
      <c r="AY135" s="16" t="s">
        <v>147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80</v>
      </c>
      <c r="BK135" s="223">
        <f>ROUND(I135*H135,2)</f>
        <v>0</v>
      </c>
      <c r="BL135" s="16" t="s">
        <v>153</v>
      </c>
      <c r="BM135" s="222" t="s">
        <v>263</v>
      </c>
    </row>
    <row r="136" s="1" customFormat="1" ht="16.5" customHeight="1">
      <c r="B136" s="37"/>
      <c r="C136" s="247" t="s">
        <v>264</v>
      </c>
      <c r="D136" s="247" t="s">
        <v>257</v>
      </c>
      <c r="E136" s="248" t="s">
        <v>265</v>
      </c>
      <c r="F136" s="249" t="s">
        <v>266</v>
      </c>
      <c r="G136" s="250" t="s">
        <v>250</v>
      </c>
      <c r="H136" s="251">
        <v>5405.7600000000002</v>
      </c>
      <c r="I136" s="252"/>
      <c r="J136" s="253">
        <f>ROUND(I136*H136,2)</f>
        <v>0</v>
      </c>
      <c r="K136" s="249" t="s">
        <v>19</v>
      </c>
      <c r="L136" s="254"/>
      <c r="M136" s="255" t="s">
        <v>19</v>
      </c>
      <c r="N136" s="256" t="s">
        <v>43</v>
      </c>
      <c r="O136" s="8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AR136" s="222" t="s">
        <v>162</v>
      </c>
      <c r="AT136" s="222" t="s">
        <v>257</v>
      </c>
      <c r="AU136" s="222" t="s">
        <v>82</v>
      </c>
      <c r="AY136" s="16" t="s">
        <v>147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80</v>
      </c>
      <c r="BK136" s="223">
        <f>ROUND(I136*H136,2)</f>
        <v>0</v>
      </c>
      <c r="BL136" s="16" t="s">
        <v>153</v>
      </c>
      <c r="BM136" s="222" t="s">
        <v>267</v>
      </c>
    </row>
    <row r="137" s="12" customFormat="1">
      <c r="B137" s="224"/>
      <c r="C137" s="225"/>
      <c r="D137" s="226" t="s">
        <v>195</v>
      </c>
      <c r="E137" s="225"/>
      <c r="F137" s="228" t="s">
        <v>268</v>
      </c>
      <c r="G137" s="225"/>
      <c r="H137" s="229">
        <v>5405.7600000000002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195</v>
      </c>
      <c r="AU137" s="235" t="s">
        <v>82</v>
      </c>
      <c r="AV137" s="12" t="s">
        <v>82</v>
      </c>
      <c r="AW137" s="12" t="s">
        <v>4</v>
      </c>
      <c r="AX137" s="12" t="s">
        <v>80</v>
      </c>
      <c r="AY137" s="235" t="s">
        <v>147</v>
      </c>
    </row>
    <row r="138" s="1" customFormat="1" ht="24" customHeight="1">
      <c r="B138" s="37"/>
      <c r="C138" s="211" t="s">
        <v>209</v>
      </c>
      <c r="D138" s="211" t="s">
        <v>149</v>
      </c>
      <c r="E138" s="212" t="s">
        <v>269</v>
      </c>
      <c r="F138" s="213" t="s">
        <v>270</v>
      </c>
      <c r="G138" s="214" t="s">
        <v>152</v>
      </c>
      <c r="H138" s="215">
        <v>1087.5899999999999</v>
      </c>
      <c r="I138" s="216"/>
      <c r="J138" s="217">
        <f>ROUND(I138*H138,2)</f>
        <v>0</v>
      </c>
      <c r="K138" s="213" t="s">
        <v>19</v>
      </c>
      <c r="L138" s="42"/>
      <c r="M138" s="218" t="s">
        <v>19</v>
      </c>
      <c r="N138" s="219" t="s">
        <v>43</v>
      </c>
      <c r="O138" s="8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AR138" s="222" t="s">
        <v>153</v>
      </c>
      <c r="AT138" s="222" t="s">
        <v>149</v>
      </c>
      <c r="AU138" s="222" t="s">
        <v>82</v>
      </c>
      <c r="AY138" s="16" t="s">
        <v>147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80</v>
      </c>
      <c r="BK138" s="223">
        <f>ROUND(I138*H138,2)</f>
        <v>0</v>
      </c>
      <c r="BL138" s="16" t="s">
        <v>153</v>
      </c>
      <c r="BM138" s="222" t="s">
        <v>271</v>
      </c>
    </row>
    <row r="139" s="1" customFormat="1" ht="16.5" customHeight="1">
      <c r="B139" s="37"/>
      <c r="C139" s="247" t="s">
        <v>272</v>
      </c>
      <c r="D139" s="247" t="s">
        <v>257</v>
      </c>
      <c r="E139" s="248" t="s">
        <v>273</v>
      </c>
      <c r="F139" s="249" t="s">
        <v>274</v>
      </c>
      <c r="G139" s="250" t="s">
        <v>275</v>
      </c>
      <c r="H139" s="251">
        <v>57.097999999999999</v>
      </c>
      <c r="I139" s="252"/>
      <c r="J139" s="253">
        <f>ROUND(I139*H139,2)</f>
        <v>0</v>
      </c>
      <c r="K139" s="249" t="s">
        <v>19</v>
      </c>
      <c r="L139" s="254"/>
      <c r="M139" s="255" t="s">
        <v>19</v>
      </c>
      <c r="N139" s="256" t="s">
        <v>43</v>
      </c>
      <c r="O139" s="82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AR139" s="222" t="s">
        <v>162</v>
      </c>
      <c r="AT139" s="222" t="s">
        <v>257</v>
      </c>
      <c r="AU139" s="222" t="s">
        <v>82</v>
      </c>
      <c r="AY139" s="16" t="s">
        <v>147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80</v>
      </c>
      <c r="BK139" s="223">
        <f>ROUND(I139*H139,2)</f>
        <v>0</v>
      </c>
      <c r="BL139" s="16" t="s">
        <v>153</v>
      </c>
      <c r="BM139" s="222" t="s">
        <v>276</v>
      </c>
    </row>
    <row r="140" s="1" customFormat="1" ht="24" customHeight="1">
      <c r="B140" s="37"/>
      <c r="C140" s="211" t="s">
        <v>213</v>
      </c>
      <c r="D140" s="211" t="s">
        <v>149</v>
      </c>
      <c r="E140" s="212" t="s">
        <v>277</v>
      </c>
      <c r="F140" s="213" t="s">
        <v>278</v>
      </c>
      <c r="G140" s="214" t="s">
        <v>152</v>
      </c>
      <c r="H140" s="215">
        <v>1087.5899999999999</v>
      </c>
      <c r="I140" s="216"/>
      <c r="J140" s="217">
        <f>ROUND(I140*H140,2)</f>
        <v>0</v>
      </c>
      <c r="K140" s="213" t="s">
        <v>19</v>
      </c>
      <c r="L140" s="42"/>
      <c r="M140" s="218" t="s">
        <v>19</v>
      </c>
      <c r="N140" s="219" t="s">
        <v>43</v>
      </c>
      <c r="O140" s="8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AR140" s="222" t="s">
        <v>153</v>
      </c>
      <c r="AT140" s="222" t="s">
        <v>149</v>
      </c>
      <c r="AU140" s="222" t="s">
        <v>82</v>
      </c>
      <c r="AY140" s="16" t="s">
        <v>147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80</v>
      </c>
      <c r="BK140" s="223">
        <f>ROUND(I140*H140,2)</f>
        <v>0</v>
      </c>
      <c r="BL140" s="16" t="s">
        <v>153</v>
      </c>
      <c r="BM140" s="222" t="s">
        <v>279</v>
      </c>
    </row>
    <row r="141" s="1" customFormat="1" ht="24" customHeight="1">
      <c r="B141" s="37"/>
      <c r="C141" s="211" t="s">
        <v>280</v>
      </c>
      <c r="D141" s="211" t="s">
        <v>149</v>
      </c>
      <c r="E141" s="212" t="s">
        <v>281</v>
      </c>
      <c r="F141" s="213" t="s">
        <v>282</v>
      </c>
      <c r="G141" s="214" t="s">
        <v>152</v>
      </c>
      <c r="H141" s="215">
        <v>1087.5899999999999</v>
      </c>
      <c r="I141" s="216"/>
      <c r="J141" s="217">
        <f>ROUND(I141*H141,2)</f>
        <v>0</v>
      </c>
      <c r="K141" s="213" t="s">
        <v>19</v>
      </c>
      <c r="L141" s="42"/>
      <c r="M141" s="218" t="s">
        <v>19</v>
      </c>
      <c r="N141" s="219" t="s">
        <v>43</v>
      </c>
      <c r="O141" s="82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AR141" s="222" t="s">
        <v>153</v>
      </c>
      <c r="AT141" s="222" t="s">
        <v>149</v>
      </c>
      <c r="AU141" s="222" t="s">
        <v>82</v>
      </c>
      <c r="AY141" s="16" t="s">
        <v>147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80</v>
      </c>
      <c r="BK141" s="223">
        <f>ROUND(I141*H141,2)</f>
        <v>0</v>
      </c>
      <c r="BL141" s="16" t="s">
        <v>153</v>
      </c>
      <c r="BM141" s="222" t="s">
        <v>283</v>
      </c>
    </row>
    <row r="142" s="1" customFormat="1" ht="16.5" customHeight="1">
      <c r="B142" s="37"/>
      <c r="C142" s="211" t="s">
        <v>216</v>
      </c>
      <c r="D142" s="211" t="s">
        <v>149</v>
      </c>
      <c r="E142" s="212" t="s">
        <v>284</v>
      </c>
      <c r="F142" s="213" t="s">
        <v>285</v>
      </c>
      <c r="G142" s="214" t="s">
        <v>152</v>
      </c>
      <c r="H142" s="215">
        <v>1087.5899999999999</v>
      </c>
      <c r="I142" s="216"/>
      <c r="J142" s="217">
        <f>ROUND(I142*H142,2)</f>
        <v>0</v>
      </c>
      <c r="K142" s="213" t="s">
        <v>19</v>
      </c>
      <c r="L142" s="42"/>
      <c r="M142" s="218" t="s">
        <v>19</v>
      </c>
      <c r="N142" s="219" t="s">
        <v>43</v>
      </c>
      <c r="O142" s="8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AR142" s="222" t="s">
        <v>153</v>
      </c>
      <c r="AT142" s="222" t="s">
        <v>149</v>
      </c>
      <c r="AU142" s="222" t="s">
        <v>82</v>
      </c>
      <c r="AY142" s="16" t="s">
        <v>147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80</v>
      </c>
      <c r="BK142" s="223">
        <f>ROUND(I142*H142,2)</f>
        <v>0</v>
      </c>
      <c r="BL142" s="16" t="s">
        <v>153</v>
      </c>
      <c r="BM142" s="222" t="s">
        <v>286</v>
      </c>
    </row>
    <row r="143" s="1" customFormat="1" ht="16.5" customHeight="1">
      <c r="B143" s="37"/>
      <c r="C143" s="211" t="s">
        <v>287</v>
      </c>
      <c r="D143" s="211" t="s">
        <v>149</v>
      </c>
      <c r="E143" s="212" t="s">
        <v>288</v>
      </c>
      <c r="F143" s="213" t="s">
        <v>289</v>
      </c>
      <c r="G143" s="214" t="s">
        <v>112</v>
      </c>
      <c r="H143" s="215">
        <v>108.759</v>
      </c>
      <c r="I143" s="216"/>
      <c r="J143" s="217">
        <f>ROUND(I143*H143,2)</f>
        <v>0</v>
      </c>
      <c r="K143" s="213" t="s">
        <v>19</v>
      </c>
      <c r="L143" s="42"/>
      <c r="M143" s="218" t="s">
        <v>19</v>
      </c>
      <c r="N143" s="219" t="s">
        <v>43</v>
      </c>
      <c r="O143" s="82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AR143" s="222" t="s">
        <v>153</v>
      </c>
      <c r="AT143" s="222" t="s">
        <v>149</v>
      </c>
      <c r="AU143" s="222" t="s">
        <v>82</v>
      </c>
      <c r="AY143" s="16" t="s">
        <v>147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80</v>
      </c>
      <c r="BK143" s="223">
        <f>ROUND(I143*H143,2)</f>
        <v>0</v>
      </c>
      <c r="BL143" s="16" t="s">
        <v>153</v>
      </c>
      <c r="BM143" s="222" t="s">
        <v>290</v>
      </c>
    </row>
    <row r="144" s="11" customFormat="1" ht="22.8" customHeight="1">
      <c r="B144" s="195"/>
      <c r="C144" s="196"/>
      <c r="D144" s="197" t="s">
        <v>71</v>
      </c>
      <c r="E144" s="209" t="s">
        <v>153</v>
      </c>
      <c r="F144" s="209" t="s">
        <v>291</v>
      </c>
      <c r="G144" s="196"/>
      <c r="H144" s="196"/>
      <c r="I144" s="199"/>
      <c r="J144" s="210">
        <f>BK144</f>
        <v>0</v>
      </c>
      <c r="K144" s="196"/>
      <c r="L144" s="201"/>
      <c r="M144" s="202"/>
      <c r="N144" s="203"/>
      <c r="O144" s="203"/>
      <c r="P144" s="204">
        <f>SUM(P145:P154)</f>
        <v>0</v>
      </c>
      <c r="Q144" s="203"/>
      <c r="R144" s="204">
        <f>SUM(R145:R154)</f>
        <v>0</v>
      </c>
      <c r="S144" s="203"/>
      <c r="T144" s="205">
        <f>SUM(T145:T154)</f>
        <v>0</v>
      </c>
      <c r="AR144" s="206" t="s">
        <v>80</v>
      </c>
      <c r="AT144" s="207" t="s">
        <v>71</v>
      </c>
      <c r="AU144" s="207" t="s">
        <v>80</v>
      </c>
      <c r="AY144" s="206" t="s">
        <v>147</v>
      </c>
      <c r="BK144" s="208">
        <f>SUM(BK145:BK154)</f>
        <v>0</v>
      </c>
    </row>
    <row r="145" s="1" customFormat="1" ht="16.5" customHeight="1">
      <c r="B145" s="37"/>
      <c r="C145" s="211" t="s">
        <v>220</v>
      </c>
      <c r="D145" s="211" t="s">
        <v>149</v>
      </c>
      <c r="E145" s="212" t="s">
        <v>292</v>
      </c>
      <c r="F145" s="213" t="s">
        <v>293</v>
      </c>
      <c r="G145" s="214" t="s">
        <v>112</v>
      </c>
      <c r="H145" s="215">
        <v>335.62599999999998</v>
      </c>
      <c r="I145" s="216"/>
      <c r="J145" s="217">
        <f>ROUND(I145*H145,2)</f>
        <v>0</v>
      </c>
      <c r="K145" s="213" t="s">
        <v>19</v>
      </c>
      <c r="L145" s="42"/>
      <c r="M145" s="218" t="s">
        <v>19</v>
      </c>
      <c r="N145" s="219" t="s">
        <v>43</v>
      </c>
      <c r="O145" s="8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222" t="s">
        <v>153</v>
      </c>
      <c r="AT145" s="222" t="s">
        <v>149</v>
      </c>
      <c r="AU145" s="222" t="s">
        <v>82</v>
      </c>
      <c r="AY145" s="16" t="s">
        <v>147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80</v>
      </c>
      <c r="BK145" s="223">
        <f>ROUND(I145*H145,2)</f>
        <v>0</v>
      </c>
      <c r="BL145" s="16" t="s">
        <v>153</v>
      </c>
      <c r="BM145" s="222" t="s">
        <v>294</v>
      </c>
    </row>
    <row r="146" s="1" customFormat="1" ht="16.5" customHeight="1">
      <c r="B146" s="37"/>
      <c r="C146" s="211" t="s">
        <v>295</v>
      </c>
      <c r="D146" s="211" t="s">
        <v>149</v>
      </c>
      <c r="E146" s="212" t="s">
        <v>296</v>
      </c>
      <c r="F146" s="213" t="s">
        <v>297</v>
      </c>
      <c r="G146" s="214" t="s">
        <v>298</v>
      </c>
      <c r="H146" s="215">
        <v>146</v>
      </c>
      <c r="I146" s="216"/>
      <c r="J146" s="217">
        <f>ROUND(I146*H146,2)</f>
        <v>0</v>
      </c>
      <c r="K146" s="213" t="s">
        <v>19</v>
      </c>
      <c r="L146" s="42"/>
      <c r="M146" s="218" t="s">
        <v>19</v>
      </c>
      <c r="N146" s="219" t="s">
        <v>43</v>
      </c>
      <c r="O146" s="8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AR146" s="222" t="s">
        <v>153</v>
      </c>
      <c r="AT146" s="222" t="s">
        <v>149</v>
      </c>
      <c r="AU146" s="222" t="s">
        <v>82</v>
      </c>
      <c r="AY146" s="16" t="s">
        <v>147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80</v>
      </c>
      <c r="BK146" s="223">
        <f>ROUND(I146*H146,2)</f>
        <v>0</v>
      </c>
      <c r="BL146" s="16" t="s">
        <v>153</v>
      </c>
      <c r="BM146" s="222" t="s">
        <v>299</v>
      </c>
    </row>
    <row r="147" s="1" customFormat="1" ht="16.5" customHeight="1">
      <c r="B147" s="37"/>
      <c r="C147" s="247" t="s">
        <v>223</v>
      </c>
      <c r="D147" s="247" t="s">
        <v>257</v>
      </c>
      <c r="E147" s="248" t="s">
        <v>300</v>
      </c>
      <c r="F147" s="249" t="s">
        <v>301</v>
      </c>
      <c r="G147" s="250" t="s">
        <v>298</v>
      </c>
      <c r="H147" s="251">
        <v>13</v>
      </c>
      <c r="I147" s="252"/>
      <c r="J147" s="253">
        <f>ROUND(I147*H147,2)</f>
        <v>0</v>
      </c>
      <c r="K147" s="249" t="s">
        <v>19</v>
      </c>
      <c r="L147" s="254"/>
      <c r="M147" s="255" t="s">
        <v>19</v>
      </c>
      <c r="N147" s="256" t="s">
        <v>43</v>
      </c>
      <c r="O147" s="8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AR147" s="222" t="s">
        <v>162</v>
      </c>
      <c r="AT147" s="222" t="s">
        <v>257</v>
      </c>
      <c r="AU147" s="222" t="s">
        <v>82</v>
      </c>
      <c r="AY147" s="16" t="s">
        <v>147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80</v>
      </c>
      <c r="BK147" s="223">
        <f>ROUND(I147*H147,2)</f>
        <v>0</v>
      </c>
      <c r="BL147" s="16" t="s">
        <v>153</v>
      </c>
      <c r="BM147" s="222" t="s">
        <v>302</v>
      </c>
    </row>
    <row r="148" s="1" customFormat="1" ht="16.5" customHeight="1">
      <c r="B148" s="37"/>
      <c r="C148" s="247" t="s">
        <v>303</v>
      </c>
      <c r="D148" s="247" t="s">
        <v>257</v>
      </c>
      <c r="E148" s="248" t="s">
        <v>304</v>
      </c>
      <c r="F148" s="249" t="s">
        <v>305</v>
      </c>
      <c r="G148" s="250" t="s">
        <v>298</v>
      </c>
      <c r="H148" s="251">
        <v>13</v>
      </c>
      <c r="I148" s="252"/>
      <c r="J148" s="253">
        <f>ROUND(I148*H148,2)</f>
        <v>0</v>
      </c>
      <c r="K148" s="249" t="s">
        <v>19</v>
      </c>
      <c r="L148" s="254"/>
      <c r="M148" s="255" t="s">
        <v>19</v>
      </c>
      <c r="N148" s="256" t="s">
        <v>43</v>
      </c>
      <c r="O148" s="82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AR148" s="222" t="s">
        <v>162</v>
      </c>
      <c r="AT148" s="222" t="s">
        <v>257</v>
      </c>
      <c r="AU148" s="222" t="s">
        <v>82</v>
      </c>
      <c r="AY148" s="16" t="s">
        <v>147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80</v>
      </c>
      <c r="BK148" s="223">
        <f>ROUND(I148*H148,2)</f>
        <v>0</v>
      </c>
      <c r="BL148" s="16" t="s">
        <v>153</v>
      </c>
      <c r="BM148" s="222" t="s">
        <v>306</v>
      </c>
    </row>
    <row r="149" s="1" customFormat="1" ht="16.5" customHeight="1">
      <c r="B149" s="37"/>
      <c r="C149" s="247" t="s">
        <v>226</v>
      </c>
      <c r="D149" s="247" t="s">
        <v>257</v>
      </c>
      <c r="E149" s="248" t="s">
        <v>307</v>
      </c>
      <c r="F149" s="249" t="s">
        <v>308</v>
      </c>
      <c r="G149" s="250" t="s">
        <v>298</v>
      </c>
      <c r="H149" s="251">
        <v>62</v>
      </c>
      <c r="I149" s="252"/>
      <c r="J149" s="253">
        <f>ROUND(I149*H149,2)</f>
        <v>0</v>
      </c>
      <c r="K149" s="249" t="s">
        <v>19</v>
      </c>
      <c r="L149" s="254"/>
      <c r="M149" s="255" t="s">
        <v>19</v>
      </c>
      <c r="N149" s="256" t="s">
        <v>43</v>
      </c>
      <c r="O149" s="8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AR149" s="222" t="s">
        <v>162</v>
      </c>
      <c r="AT149" s="222" t="s">
        <v>257</v>
      </c>
      <c r="AU149" s="222" t="s">
        <v>82</v>
      </c>
      <c r="AY149" s="16" t="s">
        <v>147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80</v>
      </c>
      <c r="BK149" s="223">
        <f>ROUND(I149*H149,2)</f>
        <v>0</v>
      </c>
      <c r="BL149" s="16" t="s">
        <v>153</v>
      </c>
      <c r="BM149" s="222" t="s">
        <v>309</v>
      </c>
    </row>
    <row r="150" s="1" customFormat="1" ht="16.5" customHeight="1">
      <c r="B150" s="37"/>
      <c r="C150" s="247" t="s">
        <v>310</v>
      </c>
      <c r="D150" s="247" t="s">
        <v>257</v>
      </c>
      <c r="E150" s="248" t="s">
        <v>311</v>
      </c>
      <c r="F150" s="249" t="s">
        <v>312</v>
      </c>
      <c r="G150" s="250" t="s">
        <v>298</v>
      </c>
      <c r="H150" s="251">
        <v>58</v>
      </c>
      <c r="I150" s="252"/>
      <c r="J150" s="253">
        <f>ROUND(I150*H150,2)</f>
        <v>0</v>
      </c>
      <c r="K150" s="249" t="s">
        <v>19</v>
      </c>
      <c r="L150" s="254"/>
      <c r="M150" s="255" t="s">
        <v>19</v>
      </c>
      <c r="N150" s="256" t="s">
        <v>43</v>
      </c>
      <c r="O150" s="8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AR150" s="222" t="s">
        <v>162</v>
      </c>
      <c r="AT150" s="222" t="s">
        <v>257</v>
      </c>
      <c r="AU150" s="222" t="s">
        <v>82</v>
      </c>
      <c r="AY150" s="16" t="s">
        <v>147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80</v>
      </c>
      <c r="BK150" s="223">
        <f>ROUND(I150*H150,2)</f>
        <v>0</v>
      </c>
      <c r="BL150" s="16" t="s">
        <v>153</v>
      </c>
      <c r="BM150" s="222" t="s">
        <v>313</v>
      </c>
    </row>
    <row r="151" s="1" customFormat="1" ht="16.5" customHeight="1">
      <c r="B151" s="37"/>
      <c r="C151" s="211" t="s">
        <v>230</v>
      </c>
      <c r="D151" s="211" t="s">
        <v>149</v>
      </c>
      <c r="E151" s="212" t="s">
        <v>314</v>
      </c>
      <c r="F151" s="213" t="s">
        <v>315</v>
      </c>
      <c r="G151" s="214" t="s">
        <v>298</v>
      </c>
      <c r="H151" s="215">
        <v>34</v>
      </c>
      <c r="I151" s="216"/>
      <c r="J151" s="217">
        <f>ROUND(I151*H151,2)</f>
        <v>0</v>
      </c>
      <c r="K151" s="213" t="s">
        <v>19</v>
      </c>
      <c r="L151" s="42"/>
      <c r="M151" s="218" t="s">
        <v>19</v>
      </c>
      <c r="N151" s="219" t="s">
        <v>43</v>
      </c>
      <c r="O151" s="82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AR151" s="222" t="s">
        <v>153</v>
      </c>
      <c r="AT151" s="222" t="s">
        <v>149</v>
      </c>
      <c r="AU151" s="222" t="s">
        <v>82</v>
      </c>
      <c r="AY151" s="16" t="s">
        <v>147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80</v>
      </c>
      <c r="BK151" s="223">
        <f>ROUND(I151*H151,2)</f>
        <v>0</v>
      </c>
      <c r="BL151" s="16" t="s">
        <v>153</v>
      </c>
      <c r="BM151" s="222" t="s">
        <v>316</v>
      </c>
    </row>
    <row r="152" s="1" customFormat="1" ht="16.5" customHeight="1">
      <c r="B152" s="37"/>
      <c r="C152" s="247" t="s">
        <v>317</v>
      </c>
      <c r="D152" s="247" t="s">
        <v>257</v>
      </c>
      <c r="E152" s="248" t="s">
        <v>318</v>
      </c>
      <c r="F152" s="249" t="s">
        <v>319</v>
      </c>
      <c r="G152" s="250" t="s">
        <v>298</v>
      </c>
      <c r="H152" s="251">
        <v>34</v>
      </c>
      <c r="I152" s="252"/>
      <c r="J152" s="253">
        <f>ROUND(I152*H152,2)</f>
        <v>0</v>
      </c>
      <c r="K152" s="249" t="s">
        <v>19</v>
      </c>
      <c r="L152" s="254"/>
      <c r="M152" s="255" t="s">
        <v>19</v>
      </c>
      <c r="N152" s="256" t="s">
        <v>43</v>
      </c>
      <c r="O152" s="8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AR152" s="222" t="s">
        <v>162</v>
      </c>
      <c r="AT152" s="222" t="s">
        <v>257</v>
      </c>
      <c r="AU152" s="222" t="s">
        <v>82</v>
      </c>
      <c r="AY152" s="16" t="s">
        <v>147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80</v>
      </c>
      <c r="BK152" s="223">
        <f>ROUND(I152*H152,2)</f>
        <v>0</v>
      </c>
      <c r="BL152" s="16" t="s">
        <v>153</v>
      </c>
      <c r="BM152" s="222" t="s">
        <v>320</v>
      </c>
    </row>
    <row r="153" s="1" customFormat="1" ht="24" customHeight="1">
      <c r="B153" s="37"/>
      <c r="C153" s="211" t="s">
        <v>235</v>
      </c>
      <c r="D153" s="211" t="s">
        <v>149</v>
      </c>
      <c r="E153" s="212" t="s">
        <v>321</v>
      </c>
      <c r="F153" s="213" t="s">
        <v>322</v>
      </c>
      <c r="G153" s="214" t="s">
        <v>112</v>
      </c>
      <c r="H153" s="215">
        <v>937.5</v>
      </c>
      <c r="I153" s="216"/>
      <c r="J153" s="217">
        <f>ROUND(I153*H153,2)</f>
        <v>0</v>
      </c>
      <c r="K153" s="213" t="s">
        <v>19</v>
      </c>
      <c r="L153" s="42"/>
      <c r="M153" s="218" t="s">
        <v>19</v>
      </c>
      <c r="N153" s="219" t="s">
        <v>43</v>
      </c>
      <c r="O153" s="82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AR153" s="222" t="s">
        <v>153</v>
      </c>
      <c r="AT153" s="222" t="s">
        <v>149</v>
      </c>
      <c r="AU153" s="222" t="s">
        <v>82</v>
      </c>
      <c r="AY153" s="16" t="s">
        <v>147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80</v>
      </c>
      <c r="BK153" s="223">
        <f>ROUND(I153*H153,2)</f>
        <v>0</v>
      </c>
      <c r="BL153" s="16" t="s">
        <v>153</v>
      </c>
      <c r="BM153" s="222" t="s">
        <v>323</v>
      </c>
    </row>
    <row r="154" s="1" customFormat="1" ht="24" customHeight="1">
      <c r="B154" s="37"/>
      <c r="C154" s="211" t="s">
        <v>324</v>
      </c>
      <c r="D154" s="211" t="s">
        <v>149</v>
      </c>
      <c r="E154" s="212" t="s">
        <v>325</v>
      </c>
      <c r="F154" s="213" t="s">
        <v>326</v>
      </c>
      <c r="G154" s="214" t="s">
        <v>152</v>
      </c>
      <c r="H154" s="215">
        <v>1454.9680000000001</v>
      </c>
      <c r="I154" s="216"/>
      <c r="J154" s="217">
        <f>ROUND(I154*H154,2)</f>
        <v>0</v>
      </c>
      <c r="K154" s="213" t="s">
        <v>19</v>
      </c>
      <c r="L154" s="42"/>
      <c r="M154" s="218" t="s">
        <v>19</v>
      </c>
      <c r="N154" s="219" t="s">
        <v>43</v>
      </c>
      <c r="O154" s="82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AR154" s="222" t="s">
        <v>153</v>
      </c>
      <c r="AT154" s="222" t="s">
        <v>149</v>
      </c>
      <c r="AU154" s="222" t="s">
        <v>82</v>
      </c>
      <c r="AY154" s="16" t="s">
        <v>147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80</v>
      </c>
      <c r="BK154" s="223">
        <f>ROUND(I154*H154,2)</f>
        <v>0</v>
      </c>
      <c r="BL154" s="16" t="s">
        <v>153</v>
      </c>
      <c r="BM154" s="222" t="s">
        <v>327</v>
      </c>
    </row>
    <row r="155" s="11" customFormat="1" ht="22.8" customHeight="1">
      <c r="B155" s="195"/>
      <c r="C155" s="196"/>
      <c r="D155" s="197" t="s">
        <v>71</v>
      </c>
      <c r="E155" s="209" t="s">
        <v>163</v>
      </c>
      <c r="F155" s="209" t="s">
        <v>328</v>
      </c>
      <c r="G155" s="196"/>
      <c r="H155" s="196"/>
      <c r="I155" s="199"/>
      <c r="J155" s="210">
        <f>BK155</f>
        <v>0</v>
      </c>
      <c r="K155" s="196"/>
      <c r="L155" s="201"/>
      <c r="M155" s="202"/>
      <c r="N155" s="203"/>
      <c r="O155" s="203"/>
      <c r="P155" s="204">
        <f>SUM(P156:P163)</f>
        <v>0</v>
      </c>
      <c r="Q155" s="203"/>
      <c r="R155" s="204">
        <f>SUM(R156:R163)</f>
        <v>0</v>
      </c>
      <c r="S155" s="203"/>
      <c r="T155" s="205">
        <f>SUM(T156:T163)</f>
        <v>0</v>
      </c>
      <c r="AR155" s="206" t="s">
        <v>80</v>
      </c>
      <c r="AT155" s="207" t="s">
        <v>71</v>
      </c>
      <c r="AU155" s="207" t="s">
        <v>80</v>
      </c>
      <c r="AY155" s="206" t="s">
        <v>147</v>
      </c>
      <c r="BK155" s="208">
        <f>SUM(BK156:BK163)</f>
        <v>0</v>
      </c>
    </row>
    <row r="156" s="1" customFormat="1" ht="16.5" customHeight="1">
      <c r="B156" s="37"/>
      <c r="C156" s="211" t="s">
        <v>238</v>
      </c>
      <c r="D156" s="211" t="s">
        <v>149</v>
      </c>
      <c r="E156" s="212" t="s">
        <v>329</v>
      </c>
      <c r="F156" s="213" t="s">
        <v>330</v>
      </c>
      <c r="G156" s="214" t="s">
        <v>152</v>
      </c>
      <c r="H156" s="215">
        <v>278.75999999999999</v>
      </c>
      <c r="I156" s="216"/>
      <c r="J156" s="217">
        <f>ROUND(I156*H156,2)</f>
        <v>0</v>
      </c>
      <c r="K156" s="213" t="s">
        <v>19</v>
      </c>
      <c r="L156" s="42"/>
      <c r="M156" s="218" t="s">
        <v>19</v>
      </c>
      <c r="N156" s="219" t="s">
        <v>43</v>
      </c>
      <c r="O156" s="8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AR156" s="222" t="s">
        <v>153</v>
      </c>
      <c r="AT156" s="222" t="s">
        <v>149</v>
      </c>
      <c r="AU156" s="222" t="s">
        <v>82</v>
      </c>
      <c r="AY156" s="16" t="s">
        <v>147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80</v>
      </c>
      <c r="BK156" s="223">
        <f>ROUND(I156*H156,2)</f>
        <v>0</v>
      </c>
      <c r="BL156" s="16" t="s">
        <v>153</v>
      </c>
      <c r="BM156" s="222" t="s">
        <v>331</v>
      </c>
    </row>
    <row r="157" s="1" customFormat="1" ht="16.5" customHeight="1">
      <c r="B157" s="37"/>
      <c r="C157" s="211" t="s">
        <v>332</v>
      </c>
      <c r="D157" s="211" t="s">
        <v>149</v>
      </c>
      <c r="E157" s="212" t="s">
        <v>333</v>
      </c>
      <c r="F157" s="213" t="s">
        <v>334</v>
      </c>
      <c r="G157" s="214" t="s">
        <v>152</v>
      </c>
      <c r="H157" s="215">
        <v>4298.5200000000004</v>
      </c>
      <c r="I157" s="216"/>
      <c r="J157" s="217">
        <f>ROUND(I157*H157,2)</f>
        <v>0</v>
      </c>
      <c r="K157" s="213" t="s">
        <v>19</v>
      </c>
      <c r="L157" s="42"/>
      <c r="M157" s="218" t="s">
        <v>19</v>
      </c>
      <c r="N157" s="219" t="s">
        <v>43</v>
      </c>
      <c r="O157" s="82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AR157" s="222" t="s">
        <v>153</v>
      </c>
      <c r="AT157" s="222" t="s">
        <v>149</v>
      </c>
      <c r="AU157" s="222" t="s">
        <v>82</v>
      </c>
      <c r="AY157" s="16" t="s">
        <v>147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80</v>
      </c>
      <c r="BK157" s="223">
        <f>ROUND(I157*H157,2)</f>
        <v>0</v>
      </c>
      <c r="BL157" s="16" t="s">
        <v>153</v>
      </c>
      <c r="BM157" s="222" t="s">
        <v>335</v>
      </c>
    </row>
    <row r="158" s="1" customFormat="1" ht="24" customHeight="1">
      <c r="B158" s="37"/>
      <c r="C158" s="211" t="s">
        <v>243</v>
      </c>
      <c r="D158" s="211" t="s">
        <v>149</v>
      </c>
      <c r="E158" s="212" t="s">
        <v>336</v>
      </c>
      <c r="F158" s="213" t="s">
        <v>337</v>
      </c>
      <c r="G158" s="214" t="s">
        <v>152</v>
      </c>
      <c r="H158" s="215">
        <v>8597.0400000000009</v>
      </c>
      <c r="I158" s="216"/>
      <c r="J158" s="217">
        <f>ROUND(I158*H158,2)</f>
        <v>0</v>
      </c>
      <c r="K158" s="213" t="s">
        <v>19</v>
      </c>
      <c r="L158" s="42"/>
      <c r="M158" s="218" t="s">
        <v>19</v>
      </c>
      <c r="N158" s="219" t="s">
        <v>43</v>
      </c>
      <c r="O158" s="82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AR158" s="222" t="s">
        <v>153</v>
      </c>
      <c r="AT158" s="222" t="s">
        <v>149</v>
      </c>
      <c r="AU158" s="222" t="s">
        <v>82</v>
      </c>
      <c r="AY158" s="16" t="s">
        <v>147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80</v>
      </c>
      <c r="BK158" s="223">
        <f>ROUND(I158*H158,2)</f>
        <v>0</v>
      </c>
      <c r="BL158" s="16" t="s">
        <v>153</v>
      </c>
      <c r="BM158" s="222" t="s">
        <v>338</v>
      </c>
    </row>
    <row r="159" s="1" customFormat="1" ht="16.5" customHeight="1">
      <c r="B159" s="37"/>
      <c r="C159" s="211" t="s">
        <v>339</v>
      </c>
      <c r="D159" s="211" t="s">
        <v>149</v>
      </c>
      <c r="E159" s="212" t="s">
        <v>340</v>
      </c>
      <c r="F159" s="213" t="s">
        <v>341</v>
      </c>
      <c r="G159" s="214" t="s">
        <v>152</v>
      </c>
      <c r="H159" s="215">
        <v>278.75999999999999</v>
      </c>
      <c r="I159" s="216"/>
      <c r="J159" s="217">
        <f>ROUND(I159*H159,2)</f>
        <v>0</v>
      </c>
      <c r="K159" s="213" t="s">
        <v>19</v>
      </c>
      <c r="L159" s="42"/>
      <c r="M159" s="218" t="s">
        <v>19</v>
      </c>
      <c r="N159" s="219" t="s">
        <v>43</v>
      </c>
      <c r="O159" s="82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AR159" s="222" t="s">
        <v>153</v>
      </c>
      <c r="AT159" s="222" t="s">
        <v>149</v>
      </c>
      <c r="AU159" s="222" t="s">
        <v>82</v>
      </c>
      <c r="AY159" s="16" t="s">
        <v>147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80</v>
      </c>
      <c r="BK159" s="223">
        <f>ROUND(I159*H159,2)</f>
        <v>0</v>
      </c>
      <c r="BL159" s="16" t="s">
        <v>153</v>
      </c>
      <c r="BM159" s="222" t="s">
        <v>342</v>
      </c>
    </row>
    <row r="160" s="1" customFormat="1" ht="24" customHeight="1">
      <c r="B160" s="37"/>
      <c r="C160" s="211" t="s">
        <v>246</v>
      </c>
      <c r="D160" s="211" t="s">
        <v>149</v>
      </c>
      <c r="E160" s="212" t="s">
        <v>343</v>
      </c>
      <c r="F160" s="213" t="s">
        <v>344</v>
      </c>
      <c r="G160" s="214" t="s">
        <v>152</v>
      </c>
      <c r="H160" s="215">
        <v>5040.04</v>
      </c>
      <c r="I160" s="216"/>
      <c r="J160" s="217">
        <f>ROUND(I160*H160,2)</f>
        <v>0</v>
      </c>
      <c r="K160" s="213" t="s">
        <v>19</v>
      </c>
      <c r="L160" s="42"/>
      <c r="M160" s="218" t="s">
        <v>19</v>
      </c>
      <c r="N160" s="219" t="s">
        <v>43</v>
      </c>
      <c r="O160" s="82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AR160" s="222" t="s">
        <v>153</v>
      </c>
      <c r="AT160" s="222" t="s">
        <v>149</v>
      </c>
      <c r="AU160" s="222" t="s">
        <v>82</v>
      </c>
      <c r="AY160" s="16" t="s">
        <v>147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80</v>
      </c>
      <c r="BK160" s="223">
        <f>ROUND(I160*H160,2)</f>
        <v>0</v>
      </c>
      <c r="BL160" s="16" t="s">
        <v>153</v>
      </c>
      <c r="BM160" s="222" t="s">
        <v>345</v>
      </c>
    </row>
    <row r="161" s="1" customFormat="1" ht="24" customHeight="1">
      <c r="B161" s="37"/>
      <c r="C161" s="211" t="s">
        <v>346</v>
      </c>
      <c r="D161" s="211" t="s">
        <v>149</v>
      </c>
      <c r="E161" s="212" t="s">
        <v>347</v>
      </c>
      <c r="F161" s="213" t="s">
        <v>348</v>
      </c>
      <c r="G161" s="214" t="s">
        <v>152</v>
      </c>
      <c r="H161" s="215">
        <v>6372.4799999999996</v>
      </c>
      <c r="I161" s="216"/>
      <c r="J161" s="217">
        <f>ROUND(I161*H161,2)</f>
        <v>0</v>
      </c>
      <c r="K161" s="213" t="s">
        <v>19</v>
      </c>
      <c r="L161" s="42"/>
      <c r="M161" s="218" t="s">
        <v>19</v>
      </c>
      <c r="N161" s="219" t="s">
        <v>43</v>
      </c>
      <c r="O161" s="8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AR161" s="222" t="s">
        <v>153</v>
      </c>
      <c r="AT161" s="222" t="s">
        <v>149</v>
      </c>
      <c r="AU161" s="222" t="s">
        <v>82</v>
      </c>
      <c r="AY161" s="16" t="s">
        <v>147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80</v>
      </c>
      <c r="BK161" s="223">
        <f>ROUND(I161*H161,2)</f>
        <v>0</v>
      </c>
      <c r="BL161" s="16" t="s">
        <v>153</v>
      </c>
      <c r="BM161" s="222" t="s">
        <v>349</v>
      </c>
    </row>
    <row r="162" s="1" customFormat="1" ht="24" customHeight="1">
      <c r="B162" s="37"/>
      <c r="C162" s="211" t="s">
        <v>251</v>
      </c>
      <c r="D162" s="211" t="s">
        <v>149</v>
      </c>
      <c r="E162" s="212" t="s">
        <v>350</v>
      </c>
      <c r="F162" s="213" t="s">
        <v>351</v>
      </c>
      <c r="G162" s="214" t="s">
        <v>152</v>
      </c>
      <c r="H162" s="215">
        <v>464.60000000000002</v>
      </c>
      <c r="I162" s="216"/>
      <c r="J162" s="217">
        <f>ROUND(I162*H162,2)</f>
        <v>0</v>
      </c>
      <c r="K162" s="213" t="s">
        <v>19</v>
      </c>
      <c r="L162" s="42"/>
      <c r="M162" s="218" t="s">
        <v>19</v>
      </c>
      <c r="N162" s="219" t="s">
        <v>43</v>
      </c>
      <c r="O162" s="82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AR162" s="222" t="s">
        <v>153</v>
      </c>
      <c r="AT162" s="222" t="s">
        <v>149</v>
      </c>
      <c r="AU162" s="222" t="s">
        <v>82</v>
      </c>
      <c r="AY162" s="16" t="s">
        <v>147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80</v>
      </c>
      <c r="BK162" s="223">
        <f>ROUND(I162*H162,2)</f>
        <v>0</v>
      </c>
      <c r="BL162" s="16" t="s">
        <v>153</v>
      </c>
      <c r="BM162" s="222" t="s">
        <v>352</v>
      </c>
    </row>
    <row r="163" s="1" customFormat="1" ht="16.5" customHeight="1">
      <c r="B163" s="37"/>
      <c r="C163" s="247" t="s">
        <v>353</v>
      </c>
      <c r="D163" s="247" t="s">
        <v>257</v>
      </c>
      <c r="E163" s="248" t="s">
        <v>354</v>
      </c>
      <c r="F163" s="249" t="s">
        <v>355</v>
      </c>
      <c r="G163" s="250" t="s">
        <v>250</v>
      </c>
      <c r="H163" s="251">
        <v>9.3849999999999998</v>
      </c>
      <c r="I163" s="252"/>
      <c r="J163" s="253">
        <f>ROUND(I163*H163,2)</f>
        <v>0</v>
      </c>
      <c r="K163" s="249" t="s">
        <v>19</v>
      </c>
      <c r="L163" s="254"/>
      <c r="M163" s="255" t="s">
        <v>19</v>
      </c>
      <c r="N163" s="256" t="s">
        <v>43</v>
      </c>
      <c r="O163" s="82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AR163" s="222" t="s">
        <v>162</v>
      </c>
      <c r="AT163" s="222" t="s">
        <v>257</v>
      </c>
      <c r="AU163" s="222" t="s">
        <v>82</v>
      </c>
      <c r="AY163" s="16" t="s">
        <v>147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80</v>
      </c>
      <c r="BK163" s="223">
        <f>ROUND(I163*H163,2)</f>
        <v>0</v>
      </c>
      <c r="BL163" s="16" t="s">
        <v>153</v>
      </c>
      <c r="BM163" s="222" t="s">
        <v>356</v>
      </c>
    </row>
    <row r="164" s="11" customFormat="1" ht="22.8" customHeight="1">
      <c r="B164" s="195"/>
      <c r="C164" s="196"/>
      <c r="D164" s="197" t="s">
        <v>71</v>
      </c>
      <c r="E164" s="209" t="s">
        <v>162</v>
      </c>
      <c r="F164" s="209" t="s">
        <v>357</v>
      </c>
      <c r="G164" s="196"/>
      <c r="H164" s="196"/>
      <c r="I164" s="199"/>
      <c r="J164" s="210">
        <f>BK164</f>
        <v>0</v>
      </c>
      <c r="K164" s="196"/>
      <c r="L164" s="201"/>
      <c r="M164" s="202"/>
      <c r="N164" s="203"/>
      <c r="O164" s="203"/>
      <c r="P164" s="204">
        <f>SUM(P165:P196)</f>
        <v>0</v>
      </c>
      <c r="Q164" s="203"/>
      <c r="R164" s="204">
        <f>SUM(R165:R196)</f>
        <v>0</v>
      </c>
      <c r="S164" s="203"/>
      <c r="T164" s="205">
        <f>SUM(T165:T196)</f>
        <v>0</v>
      </c>
      <c r="AR164" s="206" t="s">
        <v>80</v>
      </c>
      <c r="AT164" s="207" t="s">
        <v>71</v>
      </c>
      <c r="AU164" s="207" t="s">
        <v>80</v>
      </c>
      <c r="AY164" s="206" t="s">
        <v>147</v>
      </c>
      <c r="BK164" s="208">
        <f>SUM(BK165:BK196)</f>
        <v>0</v>
      </c>
    </row>
    <row r="165" s="1" customFormat="1" ht="24" customHeight="1">
      <c r="B165" s="37"/>
      <c r="C165" s="211" t="s">
        <v>255</v>
      </c>
      <c r="D165" s="211" t="s">
        <v>149</v>
      </c>
      <c r="E165" s="212" t="s">
        <v>358</v>
      </c>
      <c r="F165" s="213" t="s">
        <v>359</v>
      </c>
      <c r="G165" s="214" t="s">
        <v>172</v>
      </c>
      <c r="H165" s="215">
        <v>3877.9499999999998</v>
      </c>
      <c r="I165" s="216"/>
      <c r="J165" s="217">
        <f>ROUND(I165*H165,2)</f>
        <v>0</v>
      </c>
      <c r="K165" s="213" t="s">
        <v>19</v>
      </c>
      <c r="L165" s="42"/>
      <c r="M165" s="218" t="s">
        <v>19</v>
      </c>
      <c r="N165" s="219" t="s">
        <v>43</v>
      </c>
      <c r="O165" s="82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AR165" s="222" t="s">
        <v>153</v>
      </c>
      <c r="AT165" s="222" t="s">
        <v>149</v>
      </c>
      <c r="AU165" s="222" t="s">
        <v>82</v>
      </c>
      <c r="AY165" s="16" t="s">
        <v>147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80</v>
      </c>
      <c r="BK165" s="223">
        <f>ROUND(I165*H165,2)</f>
        <v>0</v>
      </c>
      <c r="BL165" s="16" t="s">
        <v>153</v>
      </c>
      <c r="BM165" s="222" t="s">
        <v>360</v>
      </c>
    </row>
    <row r="166" s="1" customFormat="1" ht="24" customHeight="1">
      <c r="B166" s="37"/>
      <c r="C166" s="247" t="s">
        <v>361</v>
      </c>
      <c r="D166" s="247" t="s">
        <v>257</v>
      </c>
      <c r="E166" s="248" t="s">
        <v>362</v>
      </c>
      <c r="F166" s="249" t="s">
        <v>363</v>
      </c>
      <c r="G166" s="250" t="s">
        <v>172</v>
      </c>
      <c r="H166" s="251">
        <v>3936.1190000000001</v>
      </c>
      <c r="I166" s="252"/>
      <c r="J166" s="253">
        <f>ROUND(I166*H166,2)</f>
        <v>0</v>
      </c>
      <c r="K166" s="249" t="s">
        <v>19</v>
      </c>
      <c r="L166" s="254"/>
      <c r="M166" s="255" t="s">
        <v>19</v>
      </c>
      <c r="N166" s="256" t="s">
        <v>43</v>
      </c>
      <c r="O166" s="82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AR166" s="222" t="s">
        <v>162</v>
      </c>
      <c r="AT166" s="222" t="s">
        <v>257</v>
      </c>
      <c r="AU166" s="222" t="s">
        <v>82</v>
      </c>
      <c r="AY166" s="16" t="s">
        <v>147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80</v>
      </c>
      <c r="BK166" s="223">
        <f>ROUND(I166*H166,2)</f>
        <v>0</v>
      </c>
      <c r="BL166" s="16" t="s">
        <v>153</v>
      </c>
      <c r="BM166" s="222" t="s">
        <v>364</v>
      </c>
    </row>
    <row r="167" s="1" customFormat="1" ht="24" customHeight="1">
      <c r="B167" s="37"/>
      <c r="C167" s="211" t="s">
        <v>260</v>
      </c>
      <c r="D167" s="211" t="s">
        <v>149</v>
      </c>
      <c r="E167" s="212" t="s">
        <v>365</v>
      </c>
      <c r="F167" s="213" t="s">
        <v>366</v>
      </c>
      <c r="G167" s="214" t="s">
        <v>172</v>
      </c>
      <c r="H167" s="215">
        <v>30.329999999999998</v>
      </c>
      <c r="I167" s="216"/>
      <c r="J167" s="217">
        <f>ROUND(I167*H167,2)</f>
        <v>0</v>
      </c>
      <c r="K167" s="213" t="s">
        <v>19</v>
      </c>
      <c r="L167" s="42"/>
      <c r="M167" s="218" t="s">
        <v>19</v>
      </c>
      <c r="N167" s="219" t="s">
        <v>43</v>
      </c>
      <c r="O167" s="82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AR167" s="222" t="s">
        <v>153</v>
      </c>
      <c r="AT167" s="222" t="s">
        <v>149</v>
      </c>
      <c r="AU167" s="222" t="s">
        <v>82</v>
      </c>
      <c r="AY167" s="16" t="s">
        <v>147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80</v>
      </c>
      <c r="BK167" s="223">
        <f>ROUND(I167*H167,2)</f>
        <v>0</v>
      </c>
      <c r="BL167" s="16" t="s">
        <v>153</v>
      </c>
      <c r="BM167" s="222" t="s">
        <v>367</v>
      </c>
    </row>
    <row r="168" s="1" customFormat="1" ht="24" customHeight="1">
      <c r="B168" s="37"/>
      <c r="C168" s="247" t="s">
        <v>368</v>
      </c>
      <c r="D168" s="247" t="s">
        <v>257</v>
      </c>
      <c r="E168" s="248" t="s">
        <v>369</v>
      </c>
      <c r="F168" s="249" t="s">
        <v>370</v>
      </c>
      <c r="G168" s="250" t="s">
        <v>172</v>
      </c>
      <c r="H168" s="251">
        <v>30.785</v>
      </c>
      <c r="I168" s="252"/>
      <c r="J168" s="253">
        <f>ROUND(I168*H168,2)</f>
        <v>0</v>
      </c>
      <c r="K168" s="249" t="s">
        <v>19</v>
      </c>
      <c r="L168" s="254"/>
      <c r="M168" s="255" t="s">
        <v>19</v>
      </c>
      <c r="N168" s="256" t="s">
        <v>43</v>
      </c>
      <c r="O168" s="82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AR168" s="222" t="s">
        <v>162</v>
      </c>
      <c r="AT168" s="222" t="s">
        <v>257</v>
      </c>
      <c r="AU168" s="222" t="s">
        <v>82</v>
      </c>
      <c r="AY168" s="16" t="s">
        <v>147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80</v>
      </c>
      <c r="BK168" s="223">
        <f>ROUND(I168*H168,2)</f>
        <v>0</v>
      </c>
      <c r="BL168" s="16" t="s">
        <v>153</v>
      </c>
      <c r="BM168" s="222" t="s">
        <v>371</v>
      </c>
    </row>
    <row r="169" s="1" customFormat="1" ht="24" customHeight="1">
      <c r="B169" s="37"/>
      <c r="C169" s="211" t="s">
        <v>263</v>
      </c>
      <c r="D169" s="211" t="s">
        <v>149</v>
      </c>
      <c r="E169" s="212" t="s">
        <v>372</v>
      </c>
      <c r="F169" s="213" t="s">
        <v>373</v>
      </c>
      <c r="G169" s="214" t="s">
        <v>172</v>
      </c>
      <c r="H169" s="215">
        <v>234.27000000000001</v>
      </c>
      <c r="I169" s="216"/>
      <c r="J169" s="217">
        <f>ROUND(I169*H169,2)</f>
        <v>0</v>
      </c>
      <c r="K169" s="213" t="s">
        <v>19</v>
      </c>
      <c r="L169" s="42"/>
      <c r="M169" s="218" t="s">
        <v>19</v>
      </c>
      <c r="N169" s="219" t="s">
        <v>43</v>
      </c>
      <c r="O169" s="82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AR169" s="222" t="s">
        <v>153</v>
      </c>
      <c r="AT169" s="222" t="s">
        <v>149</v>
      </c>
      <c r="AU169" s="222" t="s">
        <v>82</v>
      </c>
      <c r="AY169" s="16" t="s">
        <v>147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80</v>
      </c>
      <c r="BK169" s="223">
        <f>ROUND(I169*H169,2)</f>
        <v>0</v>
      </c>
      <c r="BL169" s="16" t="s">
        <v>153</v>
      </c>
      <c r="BM169" s="222" t="s">
        <v>374</v>
      </c>
    </row>
    <row r="170" s="1" customFormat="1" ht="24" customHeight="1">
      <c r="B170" s="37"/>
      <c r="C170" s="247" t="s">
        <v>375</v>
      </c>
      <c r="D170" s="247" t="s">
        <v>257</v>
      </c>
      <c r="E170" s="248" t="s">
        <v>376</v>
      </c>
      <c r="F170" s="249" t="s">
        <v>377</v>
      </c>
      <c r="G170" s="250" t="s">
        <v>172</v>
      </c>
      <c r="H170" s="251">
        <v>237.78399999999999</v>
      </c>
      <c r="I170" s="252"/>
      <c r="J170" s="253">
        <f>ROUND(I170*H170,2)</f>
        <v>0</v>
      </c>
      <c r="K170" s="249" t="s">
        <v>19</v>
      </c>
      <c r="L170" s="254"/>
      <c r="M170" s="255" t="s">
        <v>19</v>
      </c>
      <c r="N170" s="256" t="s">
        <v>43</v>
      </c>
      <c r="O170" s="82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AR170" s="222" t="s">
        <v>162</v>
      </c>
      <c r="AT170" s="222" t="s">
        <v>257</v>
      </c>
      <c r="AU170" s="222" t="s">
        <v>82</v>
      </c>
      <c r="AY170" s="16" t="s">
        <v>147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80</v>
      </c>
      <c r="BK170" s="223">
        <f>ROUND(I170*H170,2)</f>
        <v>0</v>
      </c>
      <c r="BL170" s="16" t="s">
        <v>153</v>
      </c>
      <c r="BM170" s="222" t="s">
        <v>378</v>
      </c>
    </row>
    <row r="171" s="1" customFormat="1" ht="24" customHeight="1">
      <c r="B171" s="37"/>
      <c r="C171" s="211" t="s">
        <v>379</v>
      </c>
      <c r="D171" s="211" t="s">
        <v>149</v>
      </c>
      <c r="E171" s="212" t="s">
        <v>380</v>
      </c>
      <c r="F171" s="213" t="s">
        <v>381</v>
      </c>
      <c r="G171" s="214" t="s">
        <v>298</v>
      </c>
      <c r="H171" s="215">
        <v>201</v>
      </c>
      <c r="I171" s="216"/>
      <c r="J171" s="217">
        <f>ROUND(I171*H171,2)</f>
        <v>0</v>
      </c>
      <c r="K171" s="213" t="s">
        <v>19</v>
      </c>
      <c r="L171" s="42"/>
      <c r="M171" s="218" t="s">
        <v>19</v>
      </c>
      <c r="N171" s="219" t="s">
        <v>43</v>
      </c>
      <c r="O171" s="82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AR171" s="222" t="s">
        <v>153</v>
      </c>
      <c r="AT171" s="222" t="s">
        <v>149</v>
      </c>
      <c r="AU171" s="222" t="s">
        <v>82</v>
      </c>
      <c r="AY171" s="16" t="s">
        <v>147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80</v>
      </c>
      <c r="BK171" s="223">
        <f>ROUND(I171*H171,2)</f>
        <v>0</v>
      </c>
      <c r="BL171" s="16" t="s">
        <v>153</v>
      </c>
      <c r="BM171" s="222" t="s">
        <v>382</v>
      </c>
    </row>
    <row r="172" s="1" customFormat="1" ht="24" customHeight="1">
      <c r="B172" s="37"/>
      <c r="C172" s="247" t="s">
        <v>383</v>
      </c>
      <c r="D172" s="247" t="s">
        <v>257</v>
      </c>
      <c r="E172" s="248" t="s">
        <v>384</v>
      </c>
      <c r="F172" s="249" t="s">
        <v>385</v>
      </c>
      <c r="G172" s="250" t="s">
        <v>298</v>
      </c>
      <c r="H172" s="251">
        <v>204.01499999999999</v>
      </c>
      <c r="I172" s="252"/>
      <c r="J172" s="253">
        <f>ROUND(I172*H172,2)</f>
        <v>0</v>
      </c>
      <c r="K172" s="249" t="s">
        <v>19</v>
      </c>
      <c r="L172" s="254"/>
      <c r="M172" s="255" t="s">
        <v>19</v>
      </c>
      <c r="N172" s="256" t="s">
        <v>43</v>
      </c>
      <c r="O172" s="82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AR172" s="222" t="s">
        <v>162</v>
      </c>
      <c r="AT172" s="222" t="s">
        <v>257</v>
      </c>
      <c r="AU172" s="222" t="s">
        <v>82</v>
      </c>
      <c r="AY172" s="16" t="s">
        <v>147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80</v>
      </c>
      <c r="BK172" s="223">
        <f>ROUND(I172*H172,2)</f>
        <v>0</v>
      </c>
      <c r="BL172" s="16" t="s">
        <v>153</v>
      </c>
      <c r="BM172" s="222" t="s">
        <v>386</v>
      </c>
    </row>
    <row r="173" s="1" customFormat="1" ht="24" customHeight="1">
      <c r="B173" s="37"/>
      <c r="C173" s="211" t="s">
        <v>271</v>
      </c>
      <c r="D173" s="211" t="s">
        <v>149</v>
      </c>
      <c r="E173" s="212" t="s">
        <v>387</v>
      </c>
      <c r="F173" s="213" t="s">
        <v>388</v>
      </c>
      <c r="G173" s="214" t="s">
        <v>298</v>
      </c>
      <c r="H173" s="215">
        <v>4</v>
      </c>
      <c r="I173" s="216"/>
      <c r="J173" s="217">
        <f>ROUND(I173*H173,2)</f>
        <v>0</v>
      </c>
      <c r="K173" s="213" t="s">
        <v>19</v>
      </c>
      <c r="L173" s="42"/>
      <c r="M173" s="218" t="s">
        <v>19</v>
      </c>
      <c r="N173" s="219" t="s">
        <v>43</v>
      </c>
      <c r="O173" s="82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AR173" s="222" t="s">
        <v>153</v>
      </c>
      <c r="AT173" s="222" t="s">
        <v>149</v>
      </c>
      <c r="AU173" s="222" t="s">
        <v>82</v>
      </c>
      <c r="AY173" s="16" t="s">
        <v>147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80</v>
      </c>
      <c r="BK173" s="223">
        <f>ROUND(I173*H173,2)</f>
        <v>0</v>
      </c>
      <c r="BL173" s="16" t="s">
        <v>153</v>
      </c>
      <c r="BM173" s="222" t="s">
        <v>389</v>
      </c>
    </row>
    <row r="174" s="1" customFormat="1" ht="24" customHeight="1">
      <c r="B174" s="37"/>
      <c r="C174" s="247" t="s">
        <v>390</v>
      </c>
      <c r="D174" s="247" t="s">
        <v>257</v>
      </c>
      <c r="E174" s="248" t="s">
        <v>391</v>
      </c>
      <c r="F174" s="249" t="s">
        <v>392</v>
      </c>
      <c r="G174" s="250" t="s">
        <v>298</v>
      </c>
      <c r="H174" s="251">
        <v>4.0599999999999996</v>
      </c>
      <c r="I174" s="252"/>
      <c r="J174" s="253">
        <f>ROUND(I174*H174,2)</f>
        <v>0</v>
      </c>
      <c r="K174" s="249" t="s">
        <v>19</v>
      </c>
      <c r="L174" s="254"/>
      <c r="M174" s="255" t="s">
        <v>19</v>
      </c>
      <c r="N174" s="256" t="s">
        <v>43</v>
      </c>
      <c r="O174" s="82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AR174" s="222" t="s">
        <v>162</v>
      </c>
      <c r="AT174" s="222" t="s">
        <v>257</v>
      </c>
      <c r="AU174" s="222" t="s">
        <v>82</v>
      </c>
      <c r="AY174" s="16" t="s">
        <v>147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80</v>
      </c>
      <c r="BK174" s="223">
        <f>ROUND(I174*H174,2)</f>
        <v>0</v>
      </c>
      <c r="BL174" s="16" t="s">
        <v>153</v>
      </c>
      <c r="BM174" s="222" t="s">
        <v>393</v>
      </c>
    </row>
    <row r="175" s="1" customFormat="1" ht="24" customHeight="1">
      <c r="B175" s="37"/>
      <c r="C175" s="211" t="s">
        <v>276</v>
      </c>
      <c r="D175" s="211" t="s">
        <v>149</v>
      </c>
      <c r="E175" s="212" t="s">
        <v>394</v>
      </c>
      <c r="F175" s="213" t="s">
        <v>395</v>
      </c>
      <c r="G175" s="214" t="s">
        <v>172</v>
      </c>
      <c r="H175" s="215">
        <v>33</v>
      </c>
      <c r="I175" s="216"/>
      <c r="J175" s="217">
        <f>ROUND(I175*H175,2)</f>
        <v>0</v>
      </c>
      <c r="K175" s="213" t="s">
        <v>19</v>
      </c>
      <c r="L175" s="42"/>
      <c r="M175" s="218" t="s">
        <v>19</v>
      </c>
      <c r="N175" s="219" t="s">
        <v>43</v>
      </c>
      <c r="O175" s="82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AR175" s="222" t="s">
        <v>153</v>
      </c>
      <c r="AT175" s="222" t="s">
        <v>149</v>
      </c>
      <c r="AU175" s="222" t="s">
        <v>82</v>
      </c>
      <c r="AY175" s="16" t="s">
        <v>147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80</v>
      </c>
      <c r="BK175" s="223">
        <f>ROUND(I175*H175,2)</f>
        <v>0</v>
      </c>
      <c r="BL175" s="16" t="s">
        <v>153</v>
      </c>
      <c r="BM175" s="222" t="s">
        <v>396</v>
      </c>
    </row>
    <row r="176" s="1" customFormat="1" ht="24" customHeight="1">
      <c r="B176" s="37"/>
      <c r="C176" s="247" t="s">
        <v>397</v>
      </c>
      <c r="D176" s="247" t="s">
        <v>257</v>
      </c>
      <c r="E176" s="248" t="s">
        <v>398</v>
      </c>
      <c r="F176" s="249" t="s">
        <v>399</v>
      </c>
      <c r="G176" s="250" t="s">
        <v>172</v>
      </c>
      <c r="H176" s="251">
        <v>33</v>
      </c>
      <c r="I176" s="252"/>
      <c r="J176" s="253">
        <f>ROUND(I176*H176,2)</f>
        <v>0</v>
      </c>
      <c r="K176" s="249" t="s">
        <v>19</v>
      </c>
      <c r="L176" s="254"/>
      <c r="M176" s="255" t="s">
        <v>19</v>
      </c>
      <c r="N176" s="256" t="s">
        <v>43</v>
      </c>
      <c r="O176" s="82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AR176" s="222" t="s">
        <v>162</v>
      </c>
      <c r="AT176" s="222" t="s">
        <v>257</v>
      </c>
      <c r="AU176" s="222" t="s">
        <v>82</v>
      </c>
      <c r="AY176" s="16" t="s">
        <v>147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80</v>
      </c>
      <c r="BK176" s="223">
        <f>ROUND(I176*H176,2)</f>
        <v>0</v>
      </c>
      <c r="BL176" s="16" t="s">
        <v>153</v>
      </c>
      <c r="BM176" s="222" t="s">
        <v>400</v>
      </c>
    </row>
    <row r="177" s="1" customFormat="1" ht="24" customHeight="1">
      <c r="B177" s="37"/>
      <c r="C177" s="211" t="s">
        <v>279</v>
      </c>
      <c r="D177" s="211" t="s">
        <v>149</v>
      </c>
      <c r="E177" s="212" t="s">
        <v>401</v>
      </c>
      <c r="F177" s="213" t="s">
        <v>402</v>
      </c>
      <c r="G177" s="214" t="s">
        <v>172</v>
      </c>
      <c r="H177" s="215">
        <v>19.780000000000001</v>
      </c>
      <c r="I177" s="216"/>
      <c r="J177" s="217">
        <f>ROUND(I177*H177,2)</f>
        <v>0</v>
      </c>
      <c r="K177" s="213" t="s">
        <v>19</v>
      </c>
      <c r="L177" s="42"/>
      <c r="M177" s="218" t="s">
        <v>19</v>
      </c>
      <c r="N177" s="219" t="s">
        <v>43</v>
      </c>
      <c r="O177" s="82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AR177" s="222" t="s">
        <v>153</v>
      </c>
      <c r="AT177" s="222" t="s">
        <v>149</v>
      </c>
      <c r="AU177" s="222" t="s">
        <v>82</v>
      </c>
      <c r="AY177" s="16" t="s">
        <v>147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80</v>
      </c>
      <c r="BK177" s="223">
        <f>ROUND(I177*H177,2)</f>
        <v>0</v>
      </c>
      <c r="BL177" s="16" t="s">
        <v>153</v>
      </c>
      <c r="BM177" s="222" t="s">
        <v>403</v>
      </c>
    </row>
    <row r="178" s="1" customFormat="1" ht="24" customHeight="1">
      <c r="B178" s="37"/>
      <c r="C178" s="247" t="s">
        <v>404</v>
      </c>
      <c r="D178" s="247" t="s">
        <v>257</v>
      </c>
      <c r="E178" s="248" t="s">
        <v>405</v>
      </c>
      <c r="F178" s="249" t="s">
        <v>406</v>
      </c>
      <c r="G178" s="250" t="s">
        <v>172</v>
      </c>
      <c r="H178" s="251">
        <v>22.747</v>
      </c>
      <c r="I178" s="252"/>
      <c r="J178" s="253">
        <f>ROUND(I178*H178,2)</f>
        <v>0</v>
      </c>
      <c r="K178" s="249" t="s">
        <v>19</v>
      </c>
      <c r="L178" s="254"/>
      <c r="M178" s="255" t="s">
        <v>19</v>
      </c>
      <c r="N178" s="256" t="s">
        <v>43</v>
      </c>
      <c r="O178" s="82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AR178" s="222" t="s">
        <v>162</v>
      </c>
      <c r="AT178" s="222" t="s">
        <v>257</v>
      </c>
      <c r="AU178" s="222" t="s">
        <v>82</v>
      </c>
      <c r="AY178" s="16" t="s">
        <v>147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80</v>
      </c>
      <c r="BK178" s="223">
        <f>ROUND(I178*H178,2)</f>
        <v>0</v>
      </c>
      <c r="BL178" s="16" t="s">
        <v>153</v>
      </c>
      <c r="BM178" s="222" t="s">
        <v>407</v>
      </c>
    </row>
    <row r="179" s="1" customFormat="1" ht="24" customHeight="1">
      <c r="B179" s="37"/>
      <c r="C179" s="211" t="s">
        <v>283</v>
      </c>
      <c r="D179" s="211" t="s">
        <v>149</v>
      </c>
      <c r="E179" s="212" t="s">
        <v>408</v>
      </c>
      <c r="F179" s="213" t="s">
        <v>409</v>
      </c>
      <c r="G179" s="214" t="s">
        <v>172</v>
      </c>
      <c r="H179" s="215">
        <v>4195.3299999999999</v>
      </c>
      <c r="I179" s="216"/>
      <c r="J179" s="217">
        <f>ROUND(I179*H179,2)</f>
        <v>0</v>
      </c>
      <c r="K179" s="213" t="s">
        <v>19</v>
      </c>
      <c r="L179" s="42"/>
      <c r="M179" s="218" t="s">
        <v>19</v>
      </c>
      <c r="N179" s="219" t="s">
        <v>43</v>
      </c>
      <c r="O179" s="82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AR179" s="222" t="s">
        <v>153</v>
      </c>
      <c r="AT179" s="222" t="s">
        <v>149</v>
      </c>
      <c r="AU179" s="222" t="s">
        <v>82</v>
      </c>
      <c r="AY179" s="16" t="s">
        <v>147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80</v>
      </c>
      <c r="BK179" s="223">
        <f>ROUND(I179*H179,2)</f>
        <v>0</v>
      </c>
      <c r="BL179" s="16" t="s">
        <v>153</v>
      </c>
      <c r="BM179" s="222" t="s">
        <v>410</v>
      </c>
    </row>
    <row r="180" s="1" customFormat="1" ht="16.5" customHeight="1">
      <c r="B180" s="37"/>
      <c r="C180" s="211" t="s">
        <v>411</v>
      </c>
      <c r="D180" s="211" t="s">
        <v>149</v>
      </c>
      <c r="E180" s="212" t="s">
        <v>412</v>
      </c>
      <c r="F180" s="213" t="s">
        <v>413</v>
      </c>
      <c r="G180" s="214" t="s">
        <v>172</v>
      </c>
      <c r="H180" s="215">
        <v>4195.3299999999999</v>
      </c>
      <c r="I180" s="216"/>
      <c r="J180" s="217">
        <f>ROUND(I180*H180,2)</f>
        <v>0</v>
      </c>
      <c r="K180" s="213" t="s">
        <v>19</v>
      </c>
      <c r="L180" s="42"/>
      <c r="M180" s="218" t="s">
        <v>19</v>
      </c>
      <c r="N180" s="219" t="s">
        <v>43</v>
      </c>
      <c r="O180" s="82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AR180" s="222" t="s">
        <v>153</v>
      </c>
      <c r="AT180" s="222" t="s">
        <v>149</v>
      </c>
      <c r="AU180" s="222" t="s">
        <v>82</v>
      </c>
      <c r="AY180" s="16" t="s">
        <v>147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80</v>
      </c>
      <c r="BK180" s="223">
        <f>ROUND(I180*H180,2)</f>
        <v>0</v>
      </c>
      <c r="BL180" s="16" t="s">
        <v>153</v>
      </c>
      <c r="BM180" s="222" t="s">
        <v>414</v>
      </c>
    </row>
    <row r="181" s="1" customFormat="1" ht="16.5" customHeight="1">
      <c r="B181" s="37"/>
      <c r="C181" s="211" t="s">
        <v>286</v>
      </c>
      <c r="D181" s="211" t="s">
        <v>149</v>
      </c>
      <c r="E181" s="212" t="s">
        <v>415</v>
      </c>
      <c r="F181" s="213" t="s">
        <v>416</v>
      </c>
      <c r="G181" s="214" t="s">
        <v>172</v>
      </c>
      <c r="H181" s="215">
        <v>4195.3299999999999</v>
      </c>
      <c r="I181" s="216"/>
      <c r="J181" s="217">
        <f>ROUND(I181*H181,2)</f>
        <v>0</v>
      </c>
      <c r="K181" s="213" t="s">
        <v>19</v>
      </c>
      <c r="L181" s="42"/>
      <c r="M181" s="218" t="s">
        <v>19</v>
      </c>
      <c r="N181" s="219" t="s">
        <v>43</v>
      </c>
      <c r="O181" s="82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AR181" s="222" t="s">
        <v>153</v>
      </c>
      <c r="AT181" s="222" t="s">
        <v>149</v>
      </c>
      <c r="AU181" s="222" t="s">
        <v>82</v>
      </c>
      <c r="AY181" s="16" t="s">
        <v>147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80</v>
      </c>
      <c r="BK181" s="223">
        <f>ROUND(I181*H181,2)</f>
        <v>0</v>
      </c>
      <c r="BL181" s="16" t="s">
        <v>153</v>
      </c>
      <c r="BM181" s="222" t="s">
        <v>417</v>
      </c>
    </row>
    <row r="182" s="1" customFormat="1" ht="16.5" customHeight="1">
      <c r="B182" s="37"/>
      <c r="C182" s="211" t="s">
        <v>418</v>
      </c>
      <c r="D182" s="211" t="s">
        <v>149</v>
      </c>
      <c r="E182" s="212" t="s">
        <v>419</v>
      </c>
      <c r="F182" s="213" t="s">
        <v>420</v>
      </c>
      <c r="G182" s="214" t="s">
        <v>298</v>
      </c>
      <c r="H182" s="215">
        <v>371</v>
      </c>
      <c r="I182" s="216"/>
      <c r="J182" s="217">
        <f>ROUND(I182*H182,2)</f>
        <v>0</v>
      </c>
      <c r="K182" s="213" t="s">
        <v>19</v>
      </c>
      <c r="L182" s="42"/>
      <c r="M182" s="218" t="s">
        <v>19</v>
      </c>
      <c r="N182" s="219" t="s">
        <v>43</v>
      </c>
      <c r="O182" s="82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AR182" s="222" t="s">
        <v>153</v>
      </c>
      <c r="AT182" s="222" t="s">
        <v>149</v>
      </c>
      <c r="AU182" s="222" t="s">
        <v>82</v>
      </c>
      <c r="AY182" s="16" t="s">
        <v>147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80</v>
      </c>
      <c r="BK182" s="223">
        <f>ROUND(I182*H182,2)</f>
        <v>0</v>
      </c>
      <c r="BL182" s="16" t="s">
        <v>153</v>
      </c>
      <c r="BM182" s="222" t="s">
        <v>421</v>
      </c>
    </row>
    <row r="183" s="1" customFormat="1" ht="24" customHeight="1">
      <c r="B183" s="37"/>
      <c r="C183" s="211" t="s">
        <v>290</v>
      </c>
      <c r="D183" s="211" t="s">
        <v>149</v>
      </c>
      <c r="E183" s="212" t="s">
        <v>422</v>
      </c>
      <c r="F183" s="213" t="s">
        <v>423</v>
      </c>
      <c r="G183" s="214" t="s">
        <v>298</v>
      </c>
      <c r="H183" s="215">
        <v>144</v>
      </c>
      <c r="I183" s="216"/>
      <c r="J183" s="217">
        <f>ROUND(I183*H183,2)</f>
        <v>0</v>
      </c>
      <c r="K183" s="213" t="s">
        <v>19</v>
      </c>
      <c r="L183" s="42"/>
      <c r="M183" s="218" t="s">
        <v>19</v>
      </c>
      <c r="N183" s="219" t="s">
        <v>43</v>
      </c>
      <c r="O183" s="82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AR183" s="222" t="s">
        <v>153</v>
      </c>
      <c r="AT183" s="222" t="s">
        <v>149</v>
      </c>
      <c r="AU183" s="222" t="s">
        <v>82</v>
      </c>
      <c r="AY183" s="16" t="s">
        <v>147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80</v>
      </c>
      <c r="BK183" s="223">
        <f>ROUND(I183*H183,2)</f>
        <v>0</v>
      </c>
      <c r="BL183" s="16" t="s">
        <v>153</v>
      </c>
      <c r="BM183" s="222" t="s">
        <v>424</v>
      </c>
    </row>
    <row r="184" s="1" customFormat="1" ht="24" customHeight="1">
      <c r="B184" s="37"/>
      <c r="C184" s="247" t="s">
        <v>425</v>
      </c>
      <c r="D184" s="247" t="s">
        <v>257</v>
      </c>
      <c r="E184" s="248" t="s">
        <v>426</v>
      </c>
      <c r="F184" s="249" t="s">
        <v>427</v>
      </c>
      <c r="G184" s="250" t="s">
        <v>298</v>
      </c>
      <c r="H184" s="251">
        <v>142</v>
      </c>
      <c r="I184" s="252"/>
      <c r="J184" s="253">
        <f>ROUND(I184*H184,2)</f>
        <v>0</v>
      </c>
      <c r="K184" s="249" t="s">
        <v>19</v>
      </c>
      <c r="L184" s="254"/>
      <c r="M184" s="255" t="s">
        <v>19</v>
      </c>
      <c r="N184" s="256" t="s">
        <v>43</v>
      </c>
      <c r="O184" s="82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AR184" s="222" t="s">
        <v>162</v>
      </c>
      <c r="AT184" s="222" t="s">
        <v>257</v>
      </c>
      <c r="AU184" s="222" t="s">
        <v>82</v>
      </c>
      <c r="AY184" s="16" t="s">
        <v>147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80</v>
      </c>
      <c r="BK184" s="223">
        <f>ROUND(I184*H184,2)</f>
        <v>0</v>
      </c>
      <c r="BL184" s="16" t="s">
        <v>153</v>
      </c>
      <c r="BM184" s="222" t="s">
        <v>428</v>
      </c>
    </row>
    <row r="185" s="1" customFormat="1" ht="24" customHeight="1">
      <c r="B185" s="37"/>
      <c r="C185" s="247" t="s">
        <v>294</v>
      </c>
      <c r="D185" s="247" t="s">
        <v>257</v>
      </c>
      <c r="E185" s="248" t="s">
        <v>429</v>
      </c>
      <c r="F185" s="249" t="s">
        <v>430</v>
      </c>
      <c r="G185" s="250" t="s">
        <v>298</v>
      </c>
      <c r="H185" s="251">
        <v>2</v>
      </c>
      <c r="I185" s="252"/>
      <c r="J185" s="253">
        <f>ROUND(I185*H185,2)</f>
        <v>0</v>
      </c>
      <c r="K185" s="249" t="s">
        <v>19</v>
      </c>
      <c r="L185" s="254"/>
      <c r="M185" s="255" t="s">
        <v>19</v>
      </c>
      <c r="N185" s="256" t="s">
        <v>43</v>
      </c>
      <c r="O185" s="82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AR185" s="222" t="s">
        <v>162</v>
      </c>
      <c r="AT185" s="222" t="s">
        <v>257</v>
      </c>
      <c r="AU185" s="222" t="s">
        <v>82</v>
      </c>
      <c r="AY185" s="16" t="s">
        <v>147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80</v>
      </c>
      <c r="BK185" s="223">
        <f>ROUND(I185*H185,2)</f>
        <v>0</v>
      </c>
      <c r="BL185" s="16" t="s">
        <v>153</v>
      </c>
      <c r="BM185" s="222" t="s">
        <v>431</v>
      </c>
    </row>
    <row r="186" s="1" customFormat="1" ht="24" customHeight="1">
      <c r="B186" s="37"/>
      <c r="C186" s="211" t="s">
        <v>432</v>
      </c>
      <c r="D186" s="211" t="s">
        <v>149</v>
      </c>
      <c r="E186" s="212" t="s">
        <v>433</v>
      </c>
      <c r="F186" s="213" t="s">
        <v>434</v>
      </c>
      <c r="G186" s="214" t="s">
        <v>298</v>
      </c>
      <c r="H186" s="215">
        <v>11</v>
      </c>
      <c r="I186" s="216"/>
      <c r="J186" s="217">
        <f>ROUND(I186*H186,2)</f>
        <v>0</v>
      </c>
      <c r="K186" s="213" t="s">
        <v>19</v>
      </c>
      <c r="L186" s="42"/>
      <c r="M186" s="218" t="s">
        <v>19</v>
      </c>
      <c r="N186" s="219" t="s">
        <v>43</v>
      </c>
      <c r="O186" s="82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AR186" s="222" t="s">
        <v>153</v>
      </c>
      <c r="AT186" s="222" t="s">
        <v>149</v>
      </c>
      <c r="AU186" s="222" t="s">
        <v>82</v>
      </c>
      <c r="AY186" s="16" t="s">
        <v>147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80</v>
      </c>
      <c r="BK186" s="223">
        <f>ROUND(I186*H186,2)</f>
        <v>0</v>
      </c>
      <c r="BL186" s="16" t="s">
        <v>153</v>
      </c>
      <c r="BM186" s="222" t="s">
        <v>435</v>
      </c>
    </row>
    <row r="187" s="1" customFormat="1" ht="24" customHeight="1">
      <c r="B187" s="37"/>
      <c r="C187" s="247" t="s">
        <v>299</v>
      </c>
      <c r="D187" s="247" t="s">
        <v>257</v>
      </c>
      <c r="E187" s="248" t="s">
        <v>436</v>
      </c>
      <c r="F187" s="249" t="s">
        <v>437</v>
      </c>
      <c r="G187" s="250" t="s">
        <v>298</v>
      </c>
      <c r="H187" s="251">
        <v>11</v>
      </c>
      <c r="I187" s="252"/>
      <c r="J187" s="253">
        <f>ROUND(I187*H187,2)</f>
        <v>0</v>
      </c>
      <c r="K187" s="249" t="s">
        <v>19</v>
      </c>
      <c r="L187" s="254"/>
      <c r="M187" s="255" t="s">
        <v>19</v>
      </c>
      <c r="N187" s="256" t="s">
        <v>43</v>
      </c>
      <c r="O187" s="82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AR187" s="222" t="s">
        <v>162</v>
      </c>
      <c r="AT187" s="222" t="s">
        <v>257</v>
      </c>
      <c r="AU187" s="222" t="s">
        <v>82</v>
      </c>
      <c r="AY187" s="16" t="s">
        <v>147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80</v>
      </c>
      <c r="BK187" s="223">
        <f>ROUND(I187*H187,2)</f>
        <v>0</v>
      </c>
      <c r="BL187" s="16" t="s">
        <v>153</v>
      </c>
      <c r="BM187" s="222" t="s">
        <v>438</v>
      </c>
    </row>
    <row r="188" s="1" customFormat="1" ht="16.5" customHeight="1">
      <c r="B188" s="37"/>
      <c r="C188" s="247" t="s">
        <v>439</v>
      </c>
      <c r="D188" s="247" t="s">
        <v>257</v>
      </c>
      <c r="E188" s="248" t="s">
        <v>440</v>
      </c>
      <c r="F188" s="249" t="s">
        <v>441</v>
      </c>
      <c r="G188" s="250" t="s">
        <v>298</v>
      </c>
      <c r="H188" s="251">
        <v>85</v>
      </c>
      <c r="I188" s="252"/>
      <c r="J188" s="253">
        <f>ROUND(I188*H188,2)</f>
        <v>0</v>
      </c>
      <c r="K188" s="249" t="s">
        <v>19</v>
      </c>
      <c r="L188" s="254"/>
      <c r="M188" s="255" t="s">
        <v>19</v>
      </c>
      <c r="N188" s="256" t="s">
        <v>43</v>
      </c>
      <c r="O188" s="82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AR188" s="222" t="s">
        <v>162</v>
      </c>
      <c r="AT188" s="222" t="s">
        <v>257</v>
      </c>
      <c r="AU188" s="222" t="s">
        <v>82</v>
      </c>
      <c r="AY188" s="16" t="s">
        <v>147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80</v>
      </c>
      <c r="BK188" s="223">
        <f>ROUND(I188*H188,2)</f>
        <v>0</v>
      </c>
      <c r="BL188" s="16" t="s">
        <v>153</v>
      </c>
      <c r="BM188" s="222" t="s">
        <v>442</v>
      </c>
    </row>
    <row r="189" s="1" customFormat="1" ht="24" customHeight="1">
      <c r="B189" s="37"/>
      <c r="C189" s="247" t="s">
        <v>302</v>
      </c>
      <c r="D189" s="247" t="s">
        <v>257</v>
      </c>
      <c r="E189" s="248" t="s">
        <v>443</v>
      </c>
      <c r="F189" s="249" t="s">
        <v>444</v>
      </c>
      <c r="G189" s="250" t="s">
        <v>298</v>
      </c>
      <c r="H189" s="251">
        <v>70</v>
      </c>
      <c r="I189" s="252"/>
      <c r="J189" s="253">
        <f>ROUND(I189*H189,2)</f>
        <v>0</v>
      </c>
      <c r="K189" s="249" t="s">
        <v>19</v>
      </c>
      <c r="L189" s="254"/>
      <c r="M189" s="255" t="s">
        <v>19</v>
      </c>
      <c r="N189" s="256" t="s">
        <v>43</v>
      </c>
      <c r="O189" s="82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AR189" s="222" t="s">
        <v>162</v>
      </c>
      <c r="AT189" s="222" t="s">
        <v>257</v>
      </c>
      <c r="AU189" s="222" t="s">
        <v>82</v>
      </c>
      <c r="AY189" s="16" t="s">
        <v>147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80</v>
      </c>
      <c r="BK189" s="223">
        <f>ROUND(I189*H189,2)</f>
        <v>0</v>
      </c>
      <c r="BL189" s="16" t="s">
        <v>153</v>
      </c>
      <c r="BM189" s="222" t="s">
        <v>445</v>
      </c>
    </row>
    <row r="190" s="1" customFormat="1" ht="16.5" customHeight="1">
      <c r="B190" s="37"/>
      <c r="C190" s="247" t="s">
        <v>446</v>
      </c>
      <c r="D190" s="247" t="s">
        <v>257</v>
      </c>
      <c r="E190" s="248" t="s">
        <v>447</v>
      </c>
      <c r="F190" s="249" t="s">
        <v>448</v>
      </c>
      <c r="G190" s="250" t="s">
        <v>298</v>
      </c>
      <c r="H190" s="251">
        <v>1</v>
      </c>
      <c r="I190" s="252"/>
      <c r="J190" s="253">
        <f>ROUND(I190*H190,2)</f>
        <v>0</v>
      </c>
      <c r="K190" s="249" t="s">
        <v>19</v>
      </c>
      <c r="L190" s="254"/>
      <c r="M190" s="255" t="s">
        <v>19</v>
      </c>
      <c r="N190" s="256" t="s">
        <v>43</v>
      </c>
      <c r="O190" s="82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AR190" s="222" t="s">
        <v>162</v>
      </c>
      <c r="AT190" s="222" t="s">
        <v>257</v>
      </c>
      <c r="AU190" s="222" t="s">
        <v>82</v>
      </c>
      <c r="AY190" s="16" t="s">
        <v>147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80</v>
      </c>
      <c r="BK190" s="223">
        <f>ROUND(I190*H190,2)</f>
        <v>0</v>
      </c>
      <c r="BL190" s="16" t="s">
        <v>153</v>
      </c>
      <c r="BM190" s="222" t="s">
        <v>449</v>
      </c>
    </row>
    <row r="191" s="1" customFormat="1" ht="16.5" customHeight="1">
      <c r="B191" s="37"/>
      <c r="C191" s="247" t="s">
        <v>306</v>
      </c>
      <c r="D191" s="247" t="s">
        <v>257</v>
      </c>
      <c r="E191" s="248" t="s">
        <v>450</v>
      </c>
      <c r="F191" s="249" t="s">
        <v>451</v>
      </c>
      <c r="G191" s="250" t="s">
        <v>298</v>
      </c>
      <c r="H191" s="251">
        <v>60</v>
      </c>
      <c r="I191" s="252"/>
      <c r="J191" s="253">
        <f>ROUND(I191*H191,2)</f>
        <v>0</v>
      </c>
      <c r="K191" s="249" t="s">
        <v>19</v>
      </c>
      <c r="L191" s="254"/>
      <c r="M191" s="255" t="s">
        <v>19</v>
      </c>
      <c r="N191" s="256" t="s">
        <v>43</v>
      </c>
      <c r="O191" s="82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AR191" s="222" t="s">
        <v>162</v>
      </c>
      <c r="AT191" s="222" t="s">
        <v>257</v>
      </c>
      <c r="AU191" s="222" t="s">
        <v>82</v>
      </c>
      <c r="AY191" s="16" t="s">
        <v>147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80</v>
      </c>
      <c r="BK191" s="223">
        <f>ROUND(I191*H191,2)</f>
        <v>0</v>
      </c>
      <c r="BL191" s="16" t="s">
        <v>153</v>
      </c>
      <c r="BM191" s="222" t="s">
        <v>452</v>
      </c>
    </row>
    <row r="192" s="1" customFormat="1" ht="16.5" customHeight="1">
      <c r="B192" s="37"/>
      <c r="C192" s="247" t="s">
        <v>453</v>
      </c>
      <c r="D192" s="247" t="s">
        <v>257</v>
      </c>
      <c r="E192" s="248" t="s">
        <v>454</v>
      </c>
      <c r="F192" s="249" t="s">
        <v>455</v>
      </c>
      <c r="G192" s="250" t="s">
        <v>298</v>
      </c>
      <c r="H192" s="251">
        <v>53</v>
      </c>
      <c r="I192" s="252"/>
      <c r="J192" s="253">
        <f>ROUND(I192*H192,2)</f>
        <v>0</v>
      </c>
      <c r="K192" s="249" t="s">
        <v>19</v>
      </c>
      <c r="L192" s="254"/>
      <c r="M192" s="255" t="s">
        <v>19</v>
      </c>
      <c r="N192" s="256" t="s">
        <v>43</v>
      </c>
      <c r="O192" s="82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AR192" s="222" t="s">
        <v>162</v>
      </c>
      <c r="AT192" s="222" t="s">
        <v>257</v>
      </c>
      <c r="AU192" s="222" t="s">
        <v>82</v>
      </c>
      <c r="AY192" s="16" t="s">
        <v>147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80</v>
      </c>
      <c r="BK192" s="223">
        <f>ROUND(I192*H192,2)</f>
        <v>0</v>
      </c>
      <c r="BL192" s="16" t="s">
        <v>153</v>
      </c>
      <c r="BM192" s="222" t="s">
        <v>456</v>
      </c>
    </row>
    <row r="193" s="1" customFormat="1" ht="16.5" customHeight="1">
      <c r="B193" s="37"/>
      <c r="C193" s="247" t="s">
        <v>309</v>
      </c>
      <c r="D193" s="247" t="s">
        <v>257</v>
      </c>
      <c r="E193" s="248" t="s">
        <v>457</v>
      </c>
      <c r="F193" s="249" t="s">
        <v>458</v>
      </c>
      <c r="G193" s="250" t="s">
        <v>298</v>
      </c>
      <c r="H193" s="251">
        <v>176</v>
      </c>
      <c r="I193" s="252"/>
      <c r="J193" s="253">
        <f>ROUND(I193*H193,2)</f>
        <v>0</v>
      </c>
      <c r="K193" s="249" t="s">
        <v>19</v>
      </c>
      <c r="L193" s="254"/>
      <c r="M193" s="255" t="s">
        <v>19</v>
      </c>
      <c r="N193" s="256" t="s">
        <v>43</v>
      </c>
      <c r="O193" s="82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AR193" s="222" t="s">
        <v>162</v>
      </c>
      <c r="AT193" s="222" t="s">
        <v>257</v>
      </c>
      <c r="AU193" s="222" t="s">
        <v>82</v>
      </c>
      <c r="AY193" s="16" t="s">
        <v>147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80</v>
      </c>
      <c r="BK193" s="223">
        <f>ROUND(I193*H193,2)</f>
        <v>0</v>
      </c>
      <c r="BL193" s="16" t="s">
        <v>153</v>
      </c>
      <c r="BM193" s="222" t="s">
        <v>459</v>
      </c>
    </row>
    <row r="194" s="1" customFormat="1" ht="16.5" customHeight="1">
      <c r="B194" s="37"/>
      <c r="C194" s="247" t="s">
        <v>460</v>
      </c>
      <c r="D194" s="247" t="s">
        <v>257</v>
      </c>
      <c r="E194" s="248" t="s">
        <v>461</v>
      </c>
      <c r="F194" s="249" t="s">
        <v>462</v>
      </c>
      <c r="G194" s="250" t="s">
        <v>298</v>
      </c>
      <c r="H194" s="251">
        <v>445</v>
      </c>
      <c r="I194" s="252"/>
      <c r="J194" s="253">
        <f>ROUND(I194*H194,2)</f>
        <v>0</v>
      </c>
      <c r="K194" s="249" t="s">
        <v>19</v>
      </c>
      <c r="L194" s="254"/>
      <c r="M194" s="255" t="s">
        <v>19</v>
      </c>
      <c r="N194" s="256" t="s">
        <v>43</v>
      </c>
      <c r="O194" s="82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AR194" s="222" t="s">
        <v>162</v>
      </c>
      <c r="AT194" s="222" t="s">
        <v>257</v>
      </c>
      <c r="AU194" s="222" t="s">
        <v>82</v>
      </c>
      <c r="AY194" s="16" t="s">
        <v>147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80</v>
      </c>
      <c r="BK194" s="223">
        <f>ROUND(I194*H194,2)</f>
        <v>0</v>
      </c>
      <c r="BL194" s="16" t="s">
        <v>153</v>
      </c>
      <c r="BM194" s="222" t="s">
        <v>463</v>
      </c>
    </row>
    <row r="195" s="1" customFormat="1" ht="24" customHeight="1">
      <c r="B195" s="37"/>
      <c r="C195" s="211" t="s">
        <v>313</v>
      </c>
      <c r="D195" s="211" t="s">
        <v>149</v>
      </c>
      <c r="E195" s="212" t="s">
        <v>464</v>
      </c>
      <c r="F195" s="213" t="s">
        <v>465</v>
      </c>
      <c r="G195" s="214" t="s">
        <v>298</v>
      </c>
      <c r="H195" s="215">
        <v>155</v>
      </c>
      <c r="I195" s="216"/>
      <c r="J195" s="217">
        <f>ROUND(I195*H195,2)</f>
        <v>0</v>
      </c>
      <c r="K195" s="213" t="s">
        <v>19</v>
      </c>
      <c r="L195" s="42"/>
      <c r="M195" s="218" t="s">
        <v>19</v>
      </c>
      <c r="N195" s="219" t="s">
        <v>43</v>
      </c>
      <c r="O195" s="82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AR195" s="222" t="s">
        <v>153</v>
      </c>
      <c r="AT195" s="222" t="s">
        <v>149</v>
      </c>
      <c r="AU195" s="222" t="s">
        <v>82</v>
      </c>
      <c r="AY195" s="16" t="s">
        <v>147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80</v>
      </c>
      <c r="BK195" s="223">
        <f>ROUND(I195*H195,2)</f>
        <v>0</v>
      </c>
      <c r="BL195" s="16" t="s">
        <v>153</v>
      </c>
      <c r="BM195" s="222" t="s">
        <v>466</v>
      </c>
    </row>
    <row r="196" s="1" customFormat="1" ht="16.5" customHeight="1">
      <c r="B196" s="37"/>
      <c r="C196" s="247" t="s">
        <v>467</v>
      </c>
      <c r="D196" s="247" t="s">
        <v>257</v>
      </c>
      <c r="E196" s="248" t="s">
        <v>468</v>
      </c>
      <c r="F196" s="249" t="s">
        <v>469</v>
      </c>
      <c r="G196" s="250" t="s">
        <v>298</v>
      </c>
      <c r="H196" s="251">
        <v>155</v>
      </c>
      <c r="I196" s="252"/>
      <c r="J196" s="253">
        <f>ROUND(I196*H196,2)</f>
        <v>0</v>
      </c>
      <c r="K196" s="249" t="s">
        <v>19</v>
      </c>
      <c r="L196" s="254"/>
      <c r="M196" s="255" t="s">
        <v>19</v>
      </c>
      <c r="N196" s="256" t="s">
        <v>43</v>
      </c>
      <c r="O196" s="82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AR196" s="222" t="s">
        <v>162</v>
      </c>
      <c r="AT196" s="222" t="s">
        <v>257</v>
      </c>
      <c r="AU196" s="222" t="s">
        <v>82</v>
      </c>
      <c r="AY196" s="16" t="s">
        <v>147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80</v>
      </c>
      <c r="BK196" s="223">
        <f>ROUND(I196*H196,2)</f>
        <v>0</v>
      </c>
      <c r="BL196" s="16" t="s">
        <v>153</v>
      </c>
      <c r="BM196" s="222" t="s">
        <v>470</v>
      </c>
    </row>
    <row r="197" s="11" customFormat="1" ht="22.8" customHeight="1">
      <c r="B197" s="195"/>
      <c r="C197" s="196"/>
      <c r="D197" s="197" t="s">
        <v>71</v>
      </c>
      <c r="E197" s="209" t="s">
        <v>177</v>
      </c>
      <c r="F197" s="209" t="s">
        <v>471</v>
      </c>
      <c r="G197" s="196"/>
      <c r="H197" s="196"/>
      <c r="I197" s="199"/>
      <c r="J197" s="210">
        <f>BK197</f>
        <v>0</v>
      </c>
      <c r="K197" s="196"/>
      <c r="L197" s="201"/>
      <c r="M197" s="202"/>
      <c r="N197" s="203"/>
      <c r="O197" s="203"/>
      <c r="P197" s="204">
        <f>SUM(P198:P203)</f>
        <v>0</v>
      </c>
      <c r="Q197" s="203"/>
      <c r="R197" s="204">
        <f>SUM(R198:R203)</f>
        <v>0</v>
      </c>
      <c r="S197" s="203"/>
      <c r="T197" s="205">
        <f>SUM(T198:T203)</f>
        <v>0</v>
      </c>
      <c r="AR197" s="206" t="s">
        <v>80</v>
      </c>
      <c r="AT197" s="207" t="s">
        <v>71</v>
      </c>
      <c r="AU197" s="207" t="s">
        <v>80</v>
      </c>
      <c r="AY197" s="206" t="s">
        <v>147</v>
      </c>
      <c r="BK197" s="208">
        <f>SUM(BK198:BK203)</f>
        <v>0</v>
      </c>
    </row>
    <row r="198" s="1" customFormat="1" ht="24" customHeight="1">
      <c r="B198" s="37"/>
      <c r="C198" s="211" t="s">
        <v>316</v>
      </c>
      <c r="D198" s="211" t="s">
        <v>149</v>
      </c>
      <c r="E198" s="212" t="s">
        <v>472</v>
      </c>
      <c r="F198" s="213" t="s">
        <v>473</v>
      </c>
      <c r="G198" s="214" t="s">
        <v>172</v>
      </c>
      <c r="H198" s="215">
        <v>3707.5999999999999</v>
      </c>
      <c r="I198" s="216"/>
      <c r="J198" s="217">
        <f>ROUND(I198*H198,2)</f>
        <v>0</v>
      </c>
      <c r="K198" s="213" t="s">
        <v>19</v>
      </c>
      <c r="L198" s="42"/>
      <c r="M198" s="218" t="s">
        <v>19</v>
      </c>
      <c r="N198" s="219" t="s">
        <v>43</v>
      </c>
      <c r="O198" s="82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AR198" s="222" t="s">
        <v>153</v>
      </c>
      <c r="AT198" s="222" t="s">
        <v>149</v>
      </c>
      <c r="AU198" s="222" t="s">
        <v>82</v>
      </c>
      <c r="AY198" s="16" t="s">
        <v>147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80</v>
      </c>
      <c r="BK198" s="223">
        <f>ROUND(I198*H198,2)</f>
        <v>0</v>
      </c>
      <c r="BL198" s="16" t="s">
        <v>153</v>
      </c>
      <c r="BM198" s="222" t="s">
        <v>474</v>
      </c>
    </row>
    <row r="199" s="1" customFormat="1" ht="16.5" customHeight="1">
      <c r="B199" s="37"/>
      <c r="C199" s="211" t="s">
        <v>475</v>
      </c>
      <c r="D199" s="211" t="s">
        <v>149</v>
      </c>
      <c r="E199" s="212" t="s">
        <v>476</v>
      </c>
      <c r="F199" s="213" t="s">
        <v>477</v>
      </c>
      <c r="G199" s="214" t="s">
        <v>172</v>
      </c>
      <c r="H199" s="215">
        <v>3707.5999999999999</v>
      </c>
      <c r="I199" s="216"/>
      <c r="J199" s="217">
        <f>ROUND(I199*H199,2)</f>
        <v>0</v>
      </c>
      <c r="K199" s="213" t="s">
        <v>19</v>
      </c>
      <c r="L199" s="42"/>
      <c r="M199" s="218" t="s">
        <v>19</v>
      </c>
      <c r="N199" s="219" t="s">
        <v>43</v>
      </c>
      <c r="O199" s="82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AR199" s="222" t="s">
        <v>153</v>
      </c>
      <c r="AT199" s="222" t="s">
        <v>149</v>
      </c>
      <c r="AU199" s="222" t="s">
        <v>82</v>
      </c>
      <c r="AY199" s="16" t="s">
        <v>147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80</v>
      </c>
      <c r="BK199" s="223">
        <f>ROUND(I199*H199,2)</f>
        <v>0</v>
      </c>
      <c r="BL199" s="16" t="s">
        <v>153</v>
      </c>
      <c r="BM199" s="222" t="s">
        <v>478</v>
      </c>
    </row>
    <row r="200" s="1" customFormat="1" ht="24" customHeight="1">
      <c r="B200" s="37"/>
      <c r="C200" s="211" t="s">
        <v>320</v>
      </c>
      <c r="D200" s="211" t="s">
        <v>149</v>
      </c>
      <c r="E200" s="212" t="s">
        <v>479</v>
      </c>
      <c r="F200" s="213" t="s">
        <v>480</v>
      </c>
      <c r="G200" s="214" t="s">
        <v>152</v>
      </c>
      <c r="H200" s="215">
        <v>464.60000000000002</v>
      </c>
      <c r="I200" s="216"/>
      <c r="J200" s="217">
        <f>ROUND(I200*H200,2)</f>
        <v>0</v>
      </c>
      <c r="K200" s="213" t="s">
        <v>19</v>
      </c>
      <c r="L200" s="42"/>
      <c r="M200" s="218" t="s">
        <v>19</v>
      </c>
      <c r="N200" s="219" t="s">
        <v>43</v>
      </c>
      <c r="O200" s="82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AR200" s="222" t="s">
        <v>153</v>
      </c>
      <c r="AT200" s="222" t="s">
        <v>149</v>
      </c>
      <c r="AU200" s="222" t="s">
        <v>82</v>
      </c>
      <c r="AY200" s="16" t="s">
        <v>147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80</v>
      </c>
      <c r="BK200" s="223">
        <f>ROUND(I200*H200,2)</f>
        <v>0</v>
      </c>
      <c r="BL200" s="16" t="s">
        <v>153</v>
      </c>
      <c r="BM200" s="222" t="s">
        <v>481</v>
      </c>
    </row>
    <row r="201" s="1" customFormat="1" ht="16.5" customHeight="1">
      <c r="B201" s="37"/>
      <c r="C201" s="211" t="s">
        <v>482</v>
      </c>
      <c r="D201" s="211" t="s">
        <v>149</v>
      </c>
      <c r="E201" s="212" t="s">
        <v>483</v>
      </c>
      <c r="F201" s="213" t="s">
        <v>484</v>
      </c>
      <c r="G201" s="214" t="s">
        <v>250</v>
      </c>
      <c r="H201" s="215">
        <v>4454.6440000000002</v>
      </c>
      <c r="I201" s="216"/>
      <c r="J201" s="217">
        <f>ROUND(I201*H201,2)</f>
        <v>0</v>
      </c>
      <c r="K201" s="213" t="s">
        <v>19</v>
      </c>
      <c r="L201" s="42"/>
      <c r="M201" s="218" t="s">
        <v>19</v>
      </c>
      <c r="N201" s="219" t="s">
        <v>43</v>
      </c>
      <c r="O201" s="82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AR201" s="222" t="s">
        <v>153</v>
      </c>
      <c r="AT201" s="222" t="s">
        <v>149</v>
      </c>
      <c r="AU201" s="222" t="s">
        <v>82</v>
      </c>
      <c r="AY201" s="16" t="s">
        <v>147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80</v>
      </c>
      <c r="BK201" s="223">
        <f>ROUND(I201*H201,2)</f>
        <v>0</v>
      </c>
      <c r="BL201" s="16" t="s">
        <v>153</v>
      </c>
      <c r="BM201" s="222" t="s">
        <v>485</v>
      </c>
    </row>
    <row r="202" s="1" customFormat="1" ht="24" customHeight="1">
      <c r="B202" s="37"/>
      <c r="C202" s="211" t="s">
        <v>323</v>
      </c>
      <c r="D202" s="211" t="s">
        <v>149</v>
      </c>
      <c r="E202" s="212" t="s">
        <v>486</v>
      </c>
      <c r="F202" s="213" t="s">
        <v>487</v>
      </c>
      <c r="G202" s="214" t="s">
        <v>250</v>
      </c>
      <c r="H202" s="215">
        <v>53455.728000000003</v>
      </c>
      <c r="I202" s="216"/>
      <c r="J202" s="217">
        <f>ROUND(I202*H202,2)</f>
        <v>0</v>
      </c>
      <c r="K202" s="213" t="s">
        <v>19</v>
      </c>
      <c r="L202" s="42"/>
      <c r="M202" s="218" t="s">
        <v>19</v>
      </c>
      <c r="N202" s="219" t="s">
        <v>43</v>
      </c>
      <c r="O202" s="82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AR202" s="222" t="s">
        <v>153</v>
      </c>
      <c r="AT202" s="222" t="s">
        <v>149</v>
      </c>
      <c r="AU202" s="222" t="s">
        <v>82</v>
      </c>
      <c r="AY202" s="16" t="s">
        <v>147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6" t="s">
        <v>80</v>
      </c>
      <c r="BK202" s="223">
        <f>ROUND(I202*H202,2)</f>
        <v>0</v>
      </c>
      <c r="BL202" s="16" t="s">
        <v>153</v>
      </c>
      <c r="BM202" s="222" t="s">
        <v>488</v>
      </c>
    </row>
    <row r="203" s="1" customFormat="1" ht="24" customHeight="1">
      <c r="B203" s="37"/>
      <c r="C203" s="211" t="s">
        <v>489</v>
      </c>
      <c r="D203" s="211" t="s">
        <v>149</v>
      </c>
      <c r="E203" s="212" t="s">
        <v>490</v>
      </c>
      <c r="F203" s="213" t="s">
        <v>491</v>
      </c>
      <c r="G203" s="214" t="s">
        <v>250</v>
      </c>
      <c r="H203" s="215">
        <v>4454.6440000000002</v>
      </c>
      <c r="I203" s="216"/>
      <c r="J203" s="217">
        <f>ROUND(I203*H203,2)</f>
        <v>0</v>
      </c>
      <c r="K203" s="213" t="s">
        <v>19</v>
      </c>
      <c r="L203" s="42"/>
      <c r="M203" s="218" t="s">
        <v>19</v>
      </c>
      <c r="N203" s="219" t="s">
        <v>43</v>
      </c>
      <c r="O203" s="82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AR203" s="222" t="s">
        <v>153</v>
      </c>
      <c r="AT203" s="222" t="s">
        <v>149</v>
      </c>
      <c r="AU203" s="222" t="s">
        <v>82</v>
      </c>
      <c r="AY203" s="16" t="s">
        <v>147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80</v>
      </c>
      <c r="BK203" s="223">
        <f>ROUND(I203*H203,2)</f>
        <v>0</v>
      </c>
      <c r="BL203" s="16" t="s">
        <v>153</v>
      </c>
      <c r="BM203" s="222" t="s">
        <v>492</v>
      </c>
    </row>
    <row r="204" s="11" customFormat="1" ht="22.8" customHeight="1">
      <c r="B204" s="195"/>
      <c r="C204" s="196"/>
      <c r="D204" s="197" t="s">
        <v>71</v>
      </c>
      <c r="E204" s="209" t="s">
        <v>493</v>
      </c>
      <c r="F204" s="209" t="s">
        <v>494</v>
      </c>
      <c r="G204" s="196"/>
      <c r="H204" s="196"/>
      <c r="I204" s="199"/>
      <c r="J204" s="210">
        <f>BK204</f>
        <v>0</v>
      </c>
      <c r="K204" s="196"/>
      <c r="L204" s="201"/>
      <c r="M204" s="202"/>
      <c r="N204" s="203"/>
      <c r="O204" s="203"/>
      <c r="P204" s="204">
        <f>P205</f>
        <v>0</v>
      </c>
      <c r="Q204" s="203"/>
      <c r="R204" s="204">
        <f>R205</f>
        <v>0</v>
      </c>
      <c r="S204" s="203"/>
      <c r="T204" s="205">
        <f>T205</f>
        <v>0</v>
      </c>
      <c r="AR204" s="206" t="s">
        <v>80</v>
      </c>
      <c r="AT204" s="207" t="s">
        <v>71</v>
      </c>
      <c r="AU204" s="207" t="s">
        <v>80</v>
      </c>
      <c r="AY204" s="206" t="s">
        <v>147</v>
      </c>
      <c r="BK204" s="208">
        <f>BK205</f>
        <v>0</v>
      </c>
    </row>
    <row r="205" s="1" customFormat="1" ht="24" customHeight="1">
      <c r="B205" s="37"/>
      <c r="C205" s="211" t="s">
        <v>327</v>
      </c>
      <c r="D205" s="211" t="s">
        <v>149</v>
      </c>
      <c r="E205" s="212" t="s">
        <v>495</v>
      </c>
      <c r="F205" s="213" t="s">
        <v>496</v>
      </c>
      <c r="G205" s="214" t="s">
        <v>250</v>
      </c>
      <c r="H205" s="215">
        <v>3515.0070000000001</v>
      </c>
      <c r="I205" s="216"/>
      <c r="J205" s="217">
        <f>ROUND(I205*H205,2)</f>
        <v>0</v>
      </c>
      <c r="K205" s="213" t="s">
        <v>19</v>
      </c>
      <c r="L205" s="42"/>
      <c r="M205" s="218" t="s">
        <v>19</v>
      </c>
      <c r="N205" s="219" t="s">
        <v>43</v>
      </c>
      <c r="O205" s="82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AR205" s="222" t="s">
        <v>153</v>
      </c>
      <c r="AT205" s="222" t="s">
        <v>149</v>
      </c>
      <c r="AU205" s="222" t="s">
        <v>82</v>
      </c>
      <c r="AY205" s="16" t="s">
        <v>147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80</v>
      </c>
      <c r="BK205" s="223">
        <f>ROUND(I205*H205,2)</f>
        <v>0</v>
      </c>
      <c r="BL205" s="16" t="s">
        <v>153</v>
      </c>
      <c r="BM205" s="222" t="s">
        <v>497</v>
      </c>
    </row>
    <row r="206" s="11" customFormat="1" ht="25.92" customHeight="1">
      <c r="B206" s="195"/>
      <c r="C206" s="196"/>
      <c r="D206" s="197" t="s">
        <v>71</v>
      </c>
      <c r="E206" s="198" t="s">
        <v>257</v>
      </c>
      <c r="F206" s="198" t="s">
        <v>498</v>
      </c>
      <c r="G206" s="196"/>
      <c r="H206" s="196"/>
      <c r="I206" s="199"/>
      <c r="J206" s="200">
        <f>BK206</f>
        <v>0</v>
      </c>
      <c r="K206" s="196"/>
      <c r="L206" s="201"/>
      <c r="M206" s="202"/>
      <c r="N206" s="203"/>
      <c r="O206" s="203"/>
      <c r="P206" s="204">
        <f>P207</f>
        <v>0</v>
      </c>
      <c r="Q206" s="203"/>
      <c r="R206" s="204">
        <f>R207</f>
        <v>0</v>
      </c>
      <c r="S206" s="203"/>
      <c r="T206" s="205">
        <f>T207</f>
        <v>0</v>
      </c>
      <c r="AR206" s="206" t="s">
        <v>156</v>
      </c>
      <c r="AT206" s="207" t="s">
        <v>71</v>
      </c>
      <c r="AU206" s="207" t="s">
        <v>72</v>
      </c>
      <c r="AY206" s="206" t="s">
        <v>147</v>
      </c>
      <c r="BK206" s="208">
        <f>BK207</f>
        <v>0</v>
      </c>
    </row>
    <row r="207" s="11" customFormat="1" ht="22.8" customHeight="1">
      <c r="B207" s="195"/>
      <c r="C207" s="196"/>
      <c r="D207" s="197" t="s">
        <v>71</v>
      </c>
      <c r="E207" s="209" t="s">
        <v>499</v>
      </c>
      <c r="F207" s="209" t="s">
        <v>500</v>
      </c>
      <c r="G207" s="196"/>
      <c r="H207" s="196"/>
      <c r="I207" s="199"/>
      <c r="J207" s="210">
        <f>BK207</f>
        <v>0</v>
      </c>
      <c r="K207" s="196"/>
      <c r="L207" s="201"/>
      <c r="M207" s="202"/>
      <c r="N207" s="203"/>
      <c r="O207" s="203"/>
      <c r="P207" s="204">
        <f>SUM(P208:P212)</f>
        <v>0</v>
      </c>
      <c r="Q207" s="203"/>
      <c r="R207" s="204">
        <f>SUM(R208:R212)</f>
        <v>0</v>
      </c>
      <c r="S207" s="203"/>
      <c r="T207" s="205">
        <f>SUM(T208:T212)</f>
        <v>0</v>
      </c>
      <c r="AR207" s="206" t="s">
        <v>156</v>
      </c>
      <c r="AT207" s="207" t="s">
        <v>71</v>
      </c>
      <c r="AU207" s="207" t="s">
        <v>80</v>
      </c>
      <c r="AY207" s="206" t="s">
        <v>147</v>
      </c>
      <c r="BK207" s="208">
        <f>SUM(BK208:BK212)</f>
        <v>0</v>
      </c>
    </row>
    <row r="208" s="1" customFormat="1" ht="24" customHeight="1">
      <c r="B208" s="37"/>
      <c r="C208" s="211" t="s">
        <v>501</v>
      </c>
      <c r="D208" s="211" t="s">
        <v>149</v>
      </c>
      <c r="E208" s="212" t="s">
        <v>502</v>
      </c>
      <c r="F208" s="213" t="s">
        <v>503</v>
      </c>
      <c r="G208" s="214" t="s">
        <v>172</v>
      </c>
      <c r="H208" s="215">
        <v>18.5</v>
      </c>
      <c r="I208" s="216"/>
      <c r="J208" s="217">
        <f>ROUND(I208*H208,2)</f>
        <v>0</v>
      </c>
      <c r="K208" s="213" t="s">
        <v>19</v>
      </c>
      <c r="L208" s="42"/>
      <c r="M208" s="218" t="s">
        <v>19</v>
      </c>
      <c r="N208" s="219" t="s">
        <v>43</v>
      </c>
      <c r="O208" s="82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AR208" s="222" t="s">
        <v>271</v>
      </c>
      <c r="AT208" s="222" t="s">
        <v>149</v>
      </c>
      <c r="AU208" s="222" t="s">
        <v>82</v>
      </c>
      <c r="AY208" s="16" t="s">
        <v>147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6" t="s">
        <v>80</v>
      </c>
      <c r="BK208" s="223">
        <f>ROUND(I208*H208,2)</f>
        <v>0</v>
      </c>
      <c r="BL208" s="16" t="s">
        <v>271</v>
      </c>
      <c r="BM208" s="222" t="s">
        <v>504</v>
      </c>
    </row>
    <row r="209" s="1" customFormat="1" ht="24" customHeight="1">
      <c r="B209" s="37"/>
      <c r="C209" s="247" t="s">
        <v>331</v>
      </c>
      <c r="D209" s="247" t="s">
        <v>257</v>
      </c>
      <c r="E209" s="248" t="s">
        <v>505</v>
      </c>
      <c r="F209" s="249" t="s">
        <v>506</v>
      </c>
      <c r="G209" s="250" t="s">
        <v>172</v>
      </c>
      <c r="H209" s="251">
        <v>18.5</v>
      </c>
      <c r="I209" s="252"/>
      <c r="J209" s="253">
        <f>ROUND(I209*H209,2)</f>
        <v>0</v>
      </c>
      <c r="K209" s="249" t="s">
        <v>19</v>
      </c>
      <c r="L209" s="254"/>
      <c r="M209" s="255" t="s">
        <v>19</v>
      </c>
      <c r="N209" s="256" t="s">
        <v>43</v>
      </c>
      <c r="O209" s="82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AR209" s="222" t="s">
        <v>507</v>
      </c>
      <c r="AT209" s="222" t="s">
        <v>257</v>
      </c>
      <c r="AU209" s="222" t="s">
        <v>82</v>
      </c>
      <c r="AY209" s="16" t="s">
        <v>147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80</v>
      </c>
      <c r="BK209" s="223">
        <f>ROUND(I209*H209,2)</f>
        <v>0</v>
      </c>
      <c r="BL209" s="16" t="s">
        <v>271</v>
      </c>
      <c r="BM209" s="222" t="s">
        <v>508</v>
      </c>
    </row>
    <row r="210" s="1" customFormat="1" ht="16.5" customHeight="1">
      <c r="B210" s="37"/>
      <c r="C210" s="211" t="s">
        <v>509</v>
      </c>
      <c r="D210" s="211" t="s">
        <v>149</v>
      </c>
      <c r="E210" s="212" t="s">
        <v>510</v>
      </c>
      <c r="F210" s="213" t="s">
        <v>511</v>
      </c>
      <c r="G210" s="214" t="s">
        <v>172</v>
      </c>
      <c r="H210" s="215">
        <v>18.5</v>
      </c>
      <c r="I210" s="216"/>
      <c r="J210" s="217">
        <f>ROUND(I210*H210,2)</f>
        <v>0</v>
      </c>
      <c r="K210" s="213" t="s">
        <v>19</v>
      </c>
      <c r="L210" s="42"/>
      <c r="M210" s="218" t="s">
        <v>19</v>
      </c>
      <c r="N210" s="219" t="s">
        <v>43</v>
      </c>
      <c r="O210" s="82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AR210" s="222" t="s">
        <v>271</v>
      </c>
      <c r="AT210" s="222" t="s">
        <v>149</v>
      </c>
      <c r="AU210" s="222" t="s">
        <v>82</v>
      </c>
      <c r="AY210" s="16" t="s">
        <v>147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6" t="s">
        <v>80</v>
      </c>
      <c r="BK210" s="223">
        <f>ROUND(I210*H210,2)</f>
        <v>0</v>
      </c>
      <c r="BL210" s="16" t="s">
        <v>271</v>
      </c>
      <c r="BM210" s="222" t="s">
        <v>512</v>
      </c>
    </row>
    <row r="211" s="1" customFormat="1" ht="16.5" customHeight="1">
      <c r="B211" s="37"/>
      <c r="C211" s="247" t="s">
        <v>335</v>
      </c>
      <c r="D211" s="247" t="s">
        <v>257</v>
      </c>
      <c r="E211" s="248" t="s">
        <v>513</v>
      </c>
      <c r="F211" s="249" t="s">
        <v>514</v>
      </c>
      <c r="G211" s="250" t="s">
        <v>298</v>
      </c>
      <c r="H211" s="251">
        <v>4</v>
      </c>
      <c r="I211" s="252"/>
      <c r="J211" s="253">
        <f>ROUND(I211*H211,2)</f>
        <v>0</v>
      </c>
      <c r="K211" s="249" t="s">
        <v>19</v>
      </c>
      <c r="L211" s="254"/>
      <c r="M211" s="255" t="s">
        <v>19</v>
      </c>
      <c r="N211" s="256" t="s">
        <v>43</v>
      </c>
      <c r="O211" s="82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AR211" s="222" t="s">
        <v>507</v>
      </c>
      <c r="AT211" s="222" t="s">
        <v>257</v>
      </c>
      <c r="AU211" s="222" t="s">
        <v>82</v>
      </c>
      <c r="AY211" s="16" t="s">
        <v>147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80</v>
      </c>
      <c r="BK211" s="223">
        <f>ROUND(I211*H211,2)</f>
        <v>0</v>
      </c>
      <c r="BL211" s="16" t="s">
        <v>271</v>
      </c>
      <c r="BM211" s="222" t="s">
        <v>515</v>
      </c>
    </row>
    <row r="212" s="1" customFormat="1" ht="16.5" customHeight="1">
      <c r="B212" s="37"/>
      <c r="C212" s="247" t="s">
        <v>493</v>
      </c>
      <c r="D212" s="247" t="s">
        <v>257</v>
      </c>
      <c r="E212" s="248" t="s">
        <v>516</v>
      </c>
      <c r="F212" s="249" t="s">
        <v>517</v>
      </c>
      <c r="G212" s="250" t="s">
        <v>298</v>
      </c>
      <c r="H212" s="251">
        <v>12</v>
      </c>
      <c r="I212" s="252"/>
      <c r="J212" s="253">
        <f>ROUND(I212*H212,2)</f>
        <v>0</v>
      </c>
      <c r="K212" s="249" t="s">
        <v>19</v>
      </c>
      <c r="L212" s="254"/>
      <c r="M212" s="255" t="s">
        <v>19</v>
      </c>
      <c r="N212" s="256" t="s">
        <v>43</v>
      </c>
      <c r="O212" s="82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AR212" s="222" t="s">
        <v>507</v>
      </c>
      <c r="AT212" s="222" t="s">
        <v>257</v>
      </c>
      <c r="AU212" s="222" t="s">
        <v>82</v>
      </c>
      <c r="AY212" s="16" t="s">
        <v>147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6" t="s">
        <v>80</v>
      </c>
      <c r="BK212" s="223">
        <f>ROUND(I212*H212,2)</f>
        <v>0</v>
      </c>
      <c r="BL212" s="16" t="s">
        <v>271</v>
      </c>
      <c r="BM212" s="222" t="s">
        <v>518</v>
      </c>
    </row>
    <row r="213" s="11" customFormat="1" ht="25.92" customHeight="1">
      <c r="B213" s="195"/>
      <c r="C213" s="196"/>
      <c r="D213" s="197" t="s">
        <v>71</v>
      </c>
      <c r="E213" s="198" t="s">
        <v>519</v>
      </c>
      <c r="F213" s="198" t="s">
        <v>520</v>
      </c>
      <c r="G213" s="196"/>
      <c r="H213" s="196"/>
      <c r="I213" s="199"/>
      <c r="J213" s="200">
        <f>BK213</f>
        <v>0</v>
      </c>
      <c r="K213" s="196"/>
      <c r="L213" s="201"/>
      <c r="M213" s="202"/>
      <c r="N213" s="203"/>
      <c r="O213" s="203"/>
      <c r="P213" s="204">
        <f>P214</f>
        <v>0</v>
      </c>
      <c r="Q213" s="203"/>
      <c r="R213" s="204">
        <f>R214</f>
        <v>0</v>
      </c>
      <c r="S213" s="203"/>
      <c r="T213" s="205">
        <f>T214</f>
        <v>0</v>
      </c>
      <c r="AR213" s="206" t="s">
        <v>153</v>
      </c>
      <c r="AT213" s="207" t="s">
        <v>71</v>
      </c>
      <c r="AU213" s="207" t="s">
        <v>72</v>
      </c>
      <c r="AY213" s="206" t="s">
        <v>147</v>
      </c>
      <c r="BK213" s="208">
        <f>BK214</f>
        <v>0</v>
      </c>
    </row>
    <row r="214" s="11" customFormat="1" ht="22.8" customHeight="1">
      <c r="B214" s="195"/>
      <c r="C214" s="196"/>
      <c r="D214" s="197" t="s">
        <v>71</v>
      </c>
      <c r="E214" s="209" t="s">
        <v>521</v>
      </c>
      <c r="F214" s="209" t="s">
        <v>520</v>
      </c>
      <c r="G214" s="196"/>
      <c r="H214" s="196"/>
      <c r="I214" s="199"/>
      <c r="J214" s="210">
        <f>BK214</f>
        <v>0</v>
      </c>
      <c r="K214" s="196"/>
      <c r="L214" s="201"/>
      <c r="M214" s="202"/>
      <c r="N214" s="203"/>
      <c r="O214" s="203"/>
      <c r="P214" s="204">
        <f>P215</f>
        <v>0</v>
      </c>
      <c r="Q214" s="203"/>
      <c r="R214" s="204">
        <f>R215</f>
        <v>0</v>
      </c>
      <c r="S214" s="203"/>
      <c r="T214" s="205">
        <f>T215</f>
        <v>0</v>
      </c>
      <c r="AR214" s="206" t="s">
        <v>80</v>
      </c>
      <c r="AT214" s="207" t="s">
        <v>71</v>
      </c>
      <c r="AU214" s="207" t="s">
        <v>80</v>
      </c>
      <c r="AY214" s="206" t="s">
        <v>147</v>
      </c>
      <c r="BK214" s="208">
        <f>BK215</f>
        <v>0</v>
      </c>
    </row>
    <row r="215" s="1" customFormat="1" ht="16.5" customHeight="1">
      <c r="B215" s="37"/>
      <c r="C215" s="211" t="s">
        <v>338</v>
      </c>
      <c r="D215" s="211" t="s">
        <v>149</v>
      </c>
      <c r="E215" s="212" t="s">
        <v>522</v>
      </c>
      <c r="F215" s="213" t="s">
        <v>523</v>
      </c>
      <c r="G215" s="214" t="s">
        <v>172</v>
      </c>
      <c r="H215" s="215">
        <v>4195.3299999999999</v>
      </c>
      <c r="I215" s="216"/>
      <c r="J215" s="217">
        <f>ROUND(I215*H215,2)</f>
        <v>0</v>
      </c>
      <c r="K215" s="213" t="s">
        <v>19</v>
      </c>
      <c r="L215" s="42"/>
      <c r="M215" s="257" t="s">
        <v>19</v>
      </c>
      <c r="N215" s="258" t="s">
        <v>43</v>
      </c>
      <c r="O215" s="259"/>
      <c r="P215" s="260">
        <f>O215*H215</f>
        <v>0</v>
      </c>
      <c r="Q215" s="260">
        <v>0</v>
      </c>
      <c r="R215" s="260">
        <f>Q215*H215</f>
        <v>0</v>
      </c>
      <c r="S215" s="260">
        <v>0</v>
      </c>
      <c r="T215" s="261">
        <f>S215*H215</f>
        <v>0</v>
      </c>
      <c r="AR215" s="222" t="s">
        <v>153</v>
      </c>
      <c r="AT215" s="222" t="s">
        <v>149</v>
      </c>
      <c r="AU215" s="222" t="s">
        <v>82</v>
      </c>
      <c r="AY215" s="16" t="s">
        <v>147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6" t="s">
        <v>80</v>
      </c>
      <c r="BK215" s="223">
        <f>ROUND(I215*H215,2)</f>
        <v>0</v>
      </c>
      <c r="BL215" s="16" t="s">
        <v>153</v>
      </c>
      <c r="BM215" s="222" t="s">
        <v>524</v>
      </c>
    </row>
    <row r="216" s="1" customFormat="1" ht="6.96" customHeight="1">
      <c r="B216" s="57"/>
      <c r="C216" s="58"/>
      <c r="D216" s="58"/>
      <c r="E216" s="58"/>
      <c r="F216" s="58"/>
      <c r="G216" s="58"/>
      <c r="H216" s="58"/>
      <c r="I216" s="161"/>
      <c r="J216" s="58"/>
      <c r="K216" s="58"/>
      <c r="L216" s="42"/>
    </row>
  </sheetData>
  <sheetProtection sheet="1" autoFilter="0" formatColumns="0" formatRows="0" objects="1" scenarios="1" spinCount="100000" saltValue="tk+0JgNNd1r+5Iew00c23YqmpIeWvKaMQHHV7/xqgK0Cikjzf1ciPhzlmzuoIg4w/2VDPLsQGKP32Ne42RMc0A==" hashValue="+x12QMEfY73CxI4RqnwXtSoowbPnLE/6sX5qxEsF8TByLSOblBudDwcSWFpOV8g1tXIvM/vZLTJvFB/U0kyC0A==" algorithmName="SHA-512" password="CC35"/>
  <autoFilter ref="C89:K21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  <c r="AZ2" s="127" t="s">
        <v>49</v>
      </c>
      <c r="BA2" s="127" t="s">
        <v>111</v>
      </c>
      <c r="BB2" s="127" t="s">
        <v>112</v>
      </c>
      <c r="BC2" s="127" t="s">
        <v>525</v>
      </c>
      <c r="BD2" s="127" t="s">
        <v>82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114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115</v>
      </c>
      <c r="I8" s="135"/>
      <c r="L8" s="42"/>
    </row>
    <row r="9" s="1" customFormat="1" ht="36.96" customHeight="1">
      <c r="B9" s="42"/>
      <c r="E9" s="136" t="s">
        <v>526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35</v>
      </c>
      <c r="I12" s="138" t="s">
        <v>23</v>
      </c>
      <c r="J12" s="139" t="str">
        <f>'Rekapitulace stavby'!AN8</f>
        <v>16. 3. 2019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27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tr">
        <f>IF('Rekapitulace stavby'!AN16="","",'Rekapitulace stavby'!AN16)</f>
        <v/>
      </c>
      <c r="L20" s="42"/>
    </row>
    <row r="21" s="1" customFormat="1" ht="18" customHeight="1">
      <c r="B21" s="42"/>
      <c r="E21" s="137" t="str">
        <f>IF('Rekapitulace stavby'!E17="","",'Rekapitulace stavby'!E17)</f>
        <v>VIS,a.s.</v>
      </c>
      <c r="I21" s="138" t="s">
        <v>28</v>
      </c>
      <c r="J21" s="137" t="str">
        <f>IF('Rekapitulace stavby'!AN17="","",'Rekapitulace stavby'!AN17)</f>
        <v/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tr">
        <f>IF('Rekapitulace stavby'!AN19="","",'Rekapitulace stavby'!AN19)</f>
        <v/>
      </c>
      <c r="L23" s="42"/>
    </row>
    <row r="24" s="1" customFormat="1" ht="18" customHeight="1">
      <c r="B24" s="42"/>
      <c r="E24" s="137" t="str">
        <f>IF('Rekapitulace stavby'!E20="","",'Rekapitulace stavby'!E20)</f>
        <v xml:space="preserve"> </v>
      </c>
      <c r="I24" s="138" t="s">
        <v>28</v>
      </c>
      <c r="J24" s="137" t="str">
        <f>IF('Rekapitulace stavby'!AN20="","",'Rekapitulace stavby'!AN20)</f>
        <v/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ROUND(J95,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ROUND((SUM(BE95:BE229)),  2)</f>
        <v>0</v>
      </c>
      <c r="I33" s="150">
        <v>0.20999999999999999</v>
      </c>
      <c r="J33" s="149">
        <f>ROUND(((SUM(BE95:BE229))*I33),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ROUND((SUM(BF95:BF229)),  2)</f>
        <v>0</v>
      </c>
      <c r="I34" s="150">
        <v>0.14999999999999999</v>
      </c>
      <c r="J34" s="149">
        <f>ROUND(((SUM(BF95:BF229))*I34),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ROUND((SUM(BG95:BG229)),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ROUND((SUM(BH95:BH229)),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ROUND((SUM(BI95:BI229)),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117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115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02 - SO 02 - Tlaková kanalizace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8" t="s">
        <v>23</v>
      </c>
      <c r="J52" s="70" t="str">
        <f>IF(J12="","",J12)</f>
        <v>16. 3. 2019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15.15" customHeight="1">
      <c r="B54" s="37"/>
      <c r="C54" s="31" t="s">
        <v>25</v>
      </c>
      <c r="D54" s="38"/>
      <c r="E54" s="38"/>
      <c r="F54" s="26" t="str">
        <f>E15</f>
        <v>Město Bakov nad Jizerou</v>
      </c>
      <c r="G54" s="38"/>
      <c r="H54" s="38"/>
      <c r="I54" s="138" t="s">
        <v>31</v>
      </c>
      <c r="J54" s="35" t="str">
        <f>E21</f>
        <v>VIS,a.s.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118</v>
      </c>
      <c r="D57" s="167"/>
      <c r="E57" s="167"/>
      <c r="F57" s="167"/>
      <c r="G57" s="167"/>
      <c r="H57" s="167"/>
      <c r="I57" s="168"/>
      <c r="J57" s="169" t="s">
        <v>119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J95</f>
        <v>0</v>
      </c>
      <c r="K59" s="38"/>
      <c r="L59" s="42"/>
      <c r="AU59" s="16" t="s">
        <v>120</v>
      </c>
    </row>
    <row r="60" s="8" customFormat="1" ht="24.96" customHeight="1">
      <c r="B60" s="171"/>
      <c r="C60" s="172"/>
      <c r="D60" s="173" t="s">
        <v>121</v>
      </c>
      <c r="E60" s="174"/>
      <c r="F60" s="174"/>
      <c r="G60" s="174"/>
      <c r="H60" s="174"/>
      <c r="I60" s="175"/>
      <c r="J60" s="176">
        <f>J96</f>
        <v>0</v>
      </c>
      <c r="K60" s="172"/>
      <c r="L60" s="177"/>
    </row>
    <row r="61" s="9" customFormat="1" ht="19.92" customHeight="1">
      <c r="B61" s="178"/>
      <c r="C61" s="179"/>
      <c r="D61" s="180" t="s">
        <v>122</v>
      </c>
      <c r="E61" s="181"/>
      <c r="F61" s="181"/>
      <c r="G61" s="181"/>
      <c r="H61" s="181"/>
      <c r="I61" s="182"/>
      <c r="J61" s="183">
        <f>J97</f>
        <v>0</v>
      </c>
      <c r="K61" s="179"/>
      <c r="L61" s="184"/>
    </row>
    <row r="62" s="9" customFormat="1" ht="19.92" customHeight="1">
      <c r="B62" s="178"/>
      <c r="C62" s="179"/>
      <c r="D62" s="180" t="s">
        <v>527</v>
      </c>
      <c r="E62" s="181"/>
      <c r="F62" s="181"/>
      <c r="G62" s="181"/>
      <c r="H62" s="181"/>
      <c r="I62" s="182"/>
      <c r="J62" s="183">
        <f>J146</f>
        <v>0</v>
      </c>
      <c r="K62" s="179"/>
      <c r="L62" s="184"/>
    </row>
    <row r="63" s="9" customFormat="1" ht="19.92" customHeight="1">
      <c r="B63" s="178"/>
      <c r="C63" s="179"/>
      <c r="D63" s="180" t="s">
        <v>123</v>
      </c>
      <c r="E63" s="181"/>
      <c r="F63" s="181"/>
      <c r="G63" s="181"/>
      <c r="H63" s="181"/>
      <c r="I63" s="182"/>
      <c r="J63" s="183">
        <f>J151</f>
        <v>0</v>
      </c>
      <c r="K63" s="179"/>
      <c r="L63" s="184"/>
    </row>
    <row r="64" s="9" customFormat="1" ht="19.92" customHeight="1">
      <c r="B64" s="178"/>
      <c r="C64" s="179"/>
      <c r="D64" s="180" t="s">
        <v>124</v>
      </c>
      <c r="E64" s="181"/>
      <c r="F64" s="181"/>
      <c r="G64" s="181"/>
      <c r="H64" s="181"/>
      <c r="I64" s="182"/>
      <c r="J64" s="183">
        <f>J158</f>
        <v>0</v>
      </c>
      <c r="K64" s="179"/>
      <c r="L64" s="184"/>
    </row>
    <row r="65" s="9" customFormat="1" ht="19.92" customHeight="1">
      <c r="B65" s="178"/>
      <c r="C65" s="179"/>
      <c r="D65" s="180" t="s">
        <v>528</v>
      </c>
      <c r="E65" s="181"/>
      <c r="F65" s="181"/>
      <c r="G65" s="181"/>
      <c r="H65" s="181"/>
      <c r="I65" s="182"/>
      <c r="J65" s="183">
        <f>J163</f>
        <v>0</v>
      </c>
      <c r="K65" s="179"/>
      <c r="L65" s="184"/>
    </row>
    <row r="66" s="9" customFormat="1" ht="19.92" customHeight="1">
      <c r="B66" s="178"/>
      <c r="C66" s="179"/>
      <c r="D66" s="180" t="s">
        <v>125</v>
      </c>
      <c r="E66" s="181"/>
      <c r="F66" s="181"/>
      <c r="G66" s="181"/>
      <c r="H66" s="181"/>
      <c r="I66" s="182"/>
      <c r="J66" s="183">
        <f>J166</f>
        <v>0</v>
      </c>
      <c r="K66" s="179"/>
      <c r="L66" s="184"/>
    </row>
    <row r="67" s="9" customFormat="1" ht="19.92" customHeight="1">
      <c r="B67" s="178"/>
      <c r="C67" s="179"/>
      <c r="D67" s="180" t="s">
        <v>126</v>
      </c>
      <c r="E67" s="181"/>
      <c r="F67" s="181"/>
      <c r="G67" s="181"/>
      <c r="H67" s="181"/>
      <c r="I67" s="182"/>
      <c r="J67" s="183">
        <f>J196</f>
        <v>0</v>
      </c>
      <c r="K67" s="179"/>
      <c r="L67" s="184"/>
    </row>
    <row r="68" s="9" customFormat="1" ht="19.92" customHeight="1">
      <c r="B68" s="178"/>
      <c r="C68" s="179"/>
      <c r="D68" s="180" t="s">
        <v>127</v>
      </c>
      <c r="E68" s="181"/>
      <c r="F68" s="181"/>
      <c r="G68" s="181"/>
      <c r="H68" s="181"/>
      <c r="I68" s="182"/>
      <c r="J68" s="183">
        <f>J204</f>
        <v>0</v>
      </c>
      <c r="K68" s="179"/>
      <c r="L68" s="184"/>
    </row>
    <row r="69" s="8" customFormat="1" ht="24.96" customHeight="1">
      <c r="B69" s="171"/>
      <c r="C69" s="172"/>
      <c r="D69" s="173" t="s">
        <v>529</v>
      </c>
      <c r="E69" s="174"/>
      <c r="F69" s="174"/>
      <c r="G69" s="174"/>
      <c r="H69" s="174"/>
      <c r="I69" s="175"/>
      <c r="J69" s="176">
        <f>J206</f>
        <v>0</v>
      </c>
      <c r="K69" s="172"/>
      <c r="L69" s="177"/>
    </row>
    <row r="70" s="9" customFormat="1" ht="19.92" customHeight="1">
      <c r="B70" s="178"/>
      <c r="C70" s="179"/>
      <c r="D70" s="180" t="s">
        <v>530</v>
      </c>
      <c r="E70" s="181"/>
      <c r="F70" s="181"/>
      <c r="G70" s="181"/>
      <c r="H70" s="181"/>
      <c r="I70" s="182"/>
      <c r="J70" s="183">
        <f>J207</f>
        <v>0</v>
      </c>
      <c r="K70" s="179"/>
      <c r="L70" s="184"/>
    </row>
    <row r="71" s="8" customFormat="1" ht="24.96" customHeight="1">
      <c r="B71" s="171"/>
      <c r="C71" s="172"/>
      <c r="D71" s="173" t="s">
        <v>128</v>
      </c>
      <c r="E71" s="174"/>
      <c r="F71" s="174"/>
      <c r="G71" s="174"/>
      <c r="H71" s="174"/>
      <c r="I71" s="175"/>
      <c r="J71" s="176">
        <f>J215</f>
        <v>0</v>
      </c>
      <c r="K71" s="172"/>
      <c r="L71" s="177"/>
    </row>
    <row r="72" s="9" customFormat="1" ht="19.92" customHeight="1">
      <c r="B72" s="178"/>
      <c r="C72" s="179"/>
      <c r="D72" s="180" t="s">
        <v>531</v>
      </c>
      <c r="E72" s="181"/>
      <c r="F72" s="181"/>
      <c r="G72" s="181"/>
      <c r="H72" s="181"/>
      <c r="I72" s="182"/>
      <c r="J72" s="183">
        <f>J216</f>
        <v>0</v>
      </c>
      <c r="K72" s="179"/>
      <c r="L72" s="184"/>
    </row>
    <row r="73" s="9" customFormat="1" ht="19.92" customHeight="1">
      <c r="B73" s="178"/>
      <c r="C73" s="179"/>
      <c r="D73" s="180" t="s">
        <v>129</v>
      </c>
      <c r="E73" s="181"/>
      <c r="F73" s="181"/>
      <c r="G73" s="181"/>
      <c r="H73" s="181"/>
      <c r="I73" s="182"/>
      <c r="J73" s="183">
        <f>J221</f>
        <v>0</v>
      </c>
      <c r="K73" s="179"/>
      <c r="L73" s="184"/>
    </row>
    <row r="74" s="8" customFormat="1" ht="24.96" customHeight="1">
      <c r="B74" s="171"/>
      <c r="C74" s="172"/>
      <c r="D74" s="173" t="s">
        <v>130</v>
      </c>
      <c r="E74" s="174"/>
      <c r="F74" s="174"/>
      <c r="G74" s="174"/>
      <c r="H74" s="174"/>
      <c r="I74" s="175"/>
      <c r="J74" s="176">
        <f>J227</f>
        <v>0</v>
      </c>
      <c r="K74" s="172"/>
      <c r="L74" s="177"/>
    </row>
    <row r="75" s="9" customFormat="1" ht="19.92" customHeight="1">
      <c r="B75" s="178"/>
      <c r="C75" s="179"/>
      <c r="D75" s="180" t="s">
        <v>131</v>
      </c>
      <c r="E75" s="181"/>
      <c r="F75" s="181"/>
      <c r="G75" s="181"/>
      <c r="H75" s="181"/>
      <c r="I75" s="182"/>
      <c r="J75" s="183">
        <f>J228</f>
        <v>0</v>
      </c>
      <c r="K75" s="179"/>
      <c r="L75" s="184"/>
    </row>
    <row r="76" s="1" customFormat="1" ht="21.84" customHeight="1">
      <c r="B76" s="37"/>
      <c r="C76" s="38"/>
      <c r="D76" s="38"/>
      <c r="E76" s="38"/>
      <c r="F76" s="38"/>
      <c r="G76" s="38"/>
      <c r="H76" s="38"/>
      <c r="I76" s="135"/>
      <c r="J76" s="38"/>
      <c r="K76" s="38"/>
      <c r="L76" s="42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161"/>
      <c r="J77" s="58"/>
      <c r="K77" s="58"/>
      <c r="L77" s="42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164"/>
      <c r="J81" s="60"/>
      <c r="K81" s="60"/>
      <c r="L81" s="42"/>
    </row>
    <row r="82" s="1" customFormat="1" ht="24.96" customHeight="1">
      <c r="B82" s="37"/>
      <c r="C82" s="22" t="s">
        <v>132</v>
      </c>
      <c r="D82" s="38"/>
      <c r="E82" s="38"/>
      <c r="F82" s="38"/>
      <c r="G82" s="38"/>
      <c r="H82" s="38"/>
      <c r="I82" s="135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5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5"/>
      <c r="J84" s="38"/>
      <c r="K84" s="38"/>
      <c r="L84" s="42"/>
    </row>
    <row r="85" s="1" customFormat="1" ht="16.5" customHeight="1">
      <c r="B85" s="37"/>
      <c r="C85" s="38"/>
      <c r="D85" s="38"/>
      <c r="E85" s="165" t="str">
        <f>E7</f>
        <v>Dostavba kanalizace v místní části Malá Bělá, uznatelné náklady</v>
      </c>
      <c r="F85" s="31"/>
      <c r="G85" s="31"/>
      <c r="H85" s="31"/>
      <c r="I85" s="135"/>
      <c r="J85" s="38"/>
      <c r="K85" s="38"/>
      <c r="L85" s="42"/>
    </row>
    <row r="86" s="1" customFormat="1" ht="12" customHeight="1">
      <c r="B86" s="37"/>
      <c r="C86" s="31" t="s">
        <v>115</v>
      </c>
      <c r="D86" s="38"/>
      <c r="E86" s="38"/>
      <c r="F86" s="38"/>
      <c r="G86" s="38"/>
      <c r="H86" s="38"/>
      <c r="I86" s="135"/>
      <c r="J86" s="38"/>
      <c r="K86" s="38"/>
      <c r="L86" s="42"/>
    </row>
    <row r="87" s="1" customFormat="1" ht="16.5" customHeight="1">
      <c r="B87" s="37"/>
      <c r="C87" s="38"/>
      <c r="D87" s="38"/>
      <c r="E87" s="67" t="str">
        <f>E9</f>
        <v>02 - SO 02 - Tlaková kanalizace</v>
      </c>
      <c r="F87" s="38"/>
      <c r="G87" s="38"/>
      <c r="H87" s="38"/>
      <c r="I87" s="135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5"/>
      <c r="J88" s="38"/>
      <c r="K88" s="38"/>
      <c r="L88" s="42"/>
    </row>
    <row r="89" s="1" customFormat="1" ht="12" customHeight="1">
      <c r="B89" s="37"/>
      <c r="C89" s="31" t="s">
        <v>21</v>
      </c>
      <c r="D89" s="38"/>
      <c r="E89" s="38"/>
      <c r="F89" s="26" t="str">
        <f>F12</f>
        <v xml:space="preserve"> </v>
      </c>
      <c r="G89" s="38"/>
      <c r="H89" s="38"/>
      <c r="I89" s="138" t="s">
        <v>23</v>
      </c>
      <c r="J89" s="70" t="str">
        <f>IF(J12="","",J12)</f>
        <v>16. 3. 2019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5"/>
      <c r="J90" s="38"/>
      <c r="K90" s="38"/>
      <c r="L90" s="42"/>
    </row>
    <row r="91" s="1" customFormat="1" ht="15.15" customHeight="1">
      <c r="B91" s="37"/>
      <c r="C91" s="31" t="s">
        <v>25</v>
      </c>
      <c r="D91" s="38"/>
      <c r="E91" s="38"/>
      <c r="F91" s="26" t="str">
        <f>E15</f>
        <v>Město Bakov nad Jizerou</v>
      </c>
      <c r="G91" s="38"/>
      <c r="H91" s="38"/>
      <c r="I91" s="138" t="s">
        <v>31</v>
      </c>
      <c r="J91" s="35" t="str">
        <f>E21</f>
        <v>VIS,a.s.</v>
      </c>
      <c r="K91" s="38"/>
      <c r="L91" s="42"/>
    </row>
    <row r="92" s="1" customFormat="1" ht="15.15" customHeight="1">
      <c r="B92" s="37"/>
      <c r="C92" s="31" t="s">
        <v>29</v>
      </c>
      <c r="D92" s="38"/>
      <c r="E92" s="38"/>
      <c r="F92" s="26" t="str">
        <f>IF(E18="","",E18)</f>
        <v>Vyplň údaj</v>
      </c>
      <c r="G92" s="38"/>
      <c r="H92" s="38"/>
      <c r="I92" s="138" t="s">
        <v>34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5"/>
      <c r="J93" s="38"/>
      <c r="K93" s="38"/>
      <c r="L93" s="42"/>
    </row>
    <row r="94" s="10" customFormat="1" ht="29.28" customHeight="1">
      <c r="B94" s="185"/>
      <c r="C94" s="186" t="s">
        <v>133</v>
      </c>
      <c r="D94" s="187" t="s">
        <v>57</v>
      </c>
      <c r="E94" s="187" t="s">
        <v>53</v>
      </c>
      <c r="F94" s="187" t="s">
        <v>54</v>
      </c>
      <c r="G94" s="187" t="s">
        <v>134</v>
      </c>
      <c r="H94" s="187" t="s">
        <v>135</v>
      </c>
      <c r="I94" s="188" t="s">
        <v>136</v>
      </c>
      <c r="J94" s="187" t="s">
        <v>119</v>
      </c>
      <c r="K94" s="189" t="s">
        <v>137</v>
      </c>
      <c r="L94" s="190"/>
      <c r="M94" s="90" t="s">
        <v>19</v>
      </c>
      <c r="N94" s="91" t="s">
        <v>42</v>
      </c>
      <c r="O94" s="91" t="s">
        <v>138</v>
      </c>
      <c r="P94" s="91" t="s">
        <v>139</v>
      </c>
      <c r="Q94" s="91" t="s">
        <v>140</v>
      </c>
      <c r="R94" s="91" t="s">
        <v>141</v>
      </c>
      <c r="S94" s="91" t="s">
        <v>142</v>
      </c>
      <c r="T94" s="92" t="s">
        <v>143</v>
      </c>
    </row>
    <row r="95" s="1" customFormat="1" ht="22.8" customHeight="1">
      <c r="B95" s="37"/>
      <c r="C95" s="97" t="s">
        <v>144</v>
      </c>
      <c r="D95" s="38"/>
      <c r="E95" s="38"/>
      <c r="F95" s="38"/>
      <c r="G95" s="38"/>
      <c r="H95" s="38"/>
      <c r="I95" s="135"/>
      <c r="J95" s="191">
        <f>BK95</f>
        <v>0</v>
      </c>
      <c r="K95" s="38"/>
      <c r="L95" s="42"/>
      <c r="M95" s="93"/>
      <c r="N95" s="94"/>
      <c r="O95" s="94"/>
      <c r="P95" s="192">
        <f>P96+P206+P215+P227</f>
        <v>0</v>
      </c>
      <c r="Q95" s="94"/>
      <c r="R95" s="192">
        <f>R96+R206+R215+R227</f>
        <v>0</v>
      </c>
      <c r="S95" s="94"/>
      <c r="T95" s="193">
        <f>T96+T206+T215+T227</f>
        <v>0</v>
      </c>
      <c r="AT95" s="16" t="s">
        <v>71</v>
      </c>
      <c r="AU95" s="16" t="s">
        <v>120</v>
      </c>
      <c r="BK95" s="194">
        <f>BK96+BK206+BK215+BK227</f>
        <v>0</v>
      </c>
    </row>
    <row r="96" s="11" customFormat="1" ht="25.92" customHeight="1">
      <c r="B96" s="195"/>
      <c r="C96" s="196"/>
      <c r="D96" s="197" t="s">
        <v>71</v>
      </c>
      <c r="E96" s="198" t="s">
        <v>145</v>
      </c>
      <c r="F96" s="198" t="s">
        <v>146</v>
      </c>
      <c r="G96" s="196"/>
      <c r="H96" s="196"/>
      <c r="I96" s="199"/>
      <c r="J96" s="200">
        <f>BK96</f>
        <v>0</v>
      </c>
      <c r="K96" s="196"/>
      <c r="L96" s="201"/>
      <c r="M96" s="202"/>
      <c r="N96" s="203"/>
      <c r="O96" s="203"/>
      <c r="P96" s="204">
        <f>P97+P146+P151+P158+P163+P166+P196+P204</f>
        <v>0</v>
      </c>
      <c r="Q96" s="203"/>
      <c r="R96" s="204">
        <f>R97+R146+R151+R158+R163+R166+R196+R204</f>
        <v>0</v>
      </c>
      <c r="S96" s="203"/>
      <c r="T96" s="205">
        <f>T97+T146+T151+T158+T163+T166+T196+T204</f>
        <v>0</v>
      </c>
      <c r="AR96" s="206" t="s">
        <v>80</v>
      </c>
      <c r="AT96" s="207" t="s">
        <v>71</v>
      </c>
      <c r="AU96" s="207" t="s">
        <v>72</v>
      </c>
      <c r="AY96" s="206" t="s">
        <v>147</v>
      </c>
      <c r="BK96" s="208">
        <f>BK97+BK146+BK151+BK158+BK163+BK166+BK196+BK204</f>
        <v>0</v>
      </c>
    </row>
    <row r="97" s="11" customFormat="1" ht="22.8" customHeight="1">
      <c r="B97" s="195"/>
      <c r="C97" s="196"/>
      <c r="D97" s="197" t="s">
        <v>71</v>
      </c>
      <c r="E97" s="209" t="s">
        <v>80</v>
      </c>
      <c r="F97" s="209" t="s">
        <v>148</v>
      </c>
      <c r="G97" s="196"/>
      <c r="H97" s="196"/>
      <c r="I97" s="199"/>
      <c r="J97" s="210">
        <f>BK97</f>
        <v>0</v>
      </c>
      <c r="K97" s="196"/>
      <c r="L97" s="201"/>
      <c r="M97" s="202"/>
      <c r="N97" s="203"/>
      <c r="O97" s="203"/>
      <c r="P97" s="204">
        <f>SUM(P98:P145)</f>
        <v>0</v>
      </c>
      <c r="Q97" s="203"/>
      <c r="R97" s="204">
        <f>SUM(R98:R145)</f>
        <v>0</v>
      </c>
      <c r="S97" s="203"/>
      <c r="T97" s="205">
        <f>SUM(T98:T145)</f>
        <v>0</v>
      </c>
      <c r="AR97" s="206" t="s">
        <v>80</v>
      </c>
      <c r="AT97" s="207" t="s">
        <v>71</v>
      </c>
      <c r="AU97" s="207" t="s">
        <v>80</v>
      </c>
      <c r="AY97" s="206" t="s">
        <v>147</v>
      </c>
      <c r="BK97" s="208">
        <f>SUM(BK98:BK145)</f>
        <v>0</v>
      </c>
    </row>
    <row r="98" s="1" customFormat="1" ht="24" customHeight="1">
      <c r="B98" s="37"/>
      <c r="C98" s="211" t="s">
        <v>80</v>
      </c>
      <c r="D98" s="211" t="s">
        <v>149</v>
      </c>
      <c r="E98" s="212" t="s">
        <v>157</v>
      </c>
      <c r="F98" s="213" t="s">
        <v>158</v>
      </c>
      <c r="G98" s="214" t="s">
        <v>152</v>
      </c>
      <c r="H98" s="215">
        <v>291.19999999999999</v>
      </c>
      <c r="I98" s="216"/>
      <c r="J98" s="217">
        <f>ROUND(I98*H98,2)</f>
        <v>0</v>
      </c>
      <c r="K98" s="213" t="s">
        <v>19</v>
      </c>
      <c r="L98" s="42"/>
      <c r="M98" s="218" t="s">
        <v>19</v>
      </c>
      <c r="N98" s="219" t="s">
        <v>43</v>
      </c>
      <c r="O98" s="82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AR98" s="222" t="s">
        <v>153</v>
      </c>
      <c r="AT98" s="222" t="s">
        <v>149</v>
      </c>
      <c r="AU98" s="222" t="s">
        <v>82</v>
      </c>
      <c r="AY98" s="16" t="s">
        <v>147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80</v>
      </c>
      <c r="BK98" s="223">
        <f>ROUND(I98*H98,2)</f>
        <v>0</v>
      </c>
      <c r="BL98" s="16" t="s">
        <v>153</v>
      </c>
      <c r="BM98" s="222" t="s">
        <v>82</v>
      </c>
    </row>
    <row r="99" s="1" customFormat="1" ht="24" customHeight="1">
      <c r="B99" s="37"/>
      <c r="C99" s="211" t="s">
        <v>82</v>
      </c>
      <c r="D99" s="211" t="s">
        <v>149</v>
      </c>
      <c r="E99" s="212" t="s">
        <v>160</v>
      </c>
      <c r="F99" s="213" t="s">
        <v>161</v>
      </c>
      <c r="G99" s="214" t="s">
        <v>152</v>
      </c>
      <c r="H99" s="215">
        <v>64.799999999999997</v>
      </c>
      <c r="I99" s="216"/>
      <c r="J99" s="217">
        <f>ROUND(I99*H99,2)</f>
        <v>0</v>
      </c>
      <c r="K99" s="213" t="s">
        <v>19</v>
      </c>
      <c r="L99" s="42"/>
      <c r="M99" s="218" t="s">
        <v>19</v>
      </c>
      <c r="N99" s="219" t="s">
        <v>43</v>
      </c>
      <c r="O99" s="82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22" t="s">
        <v>153</v>
      </c>
      <c r="AT99" s="222" t="s">
        <v>149</v>
      </c>
      <c r="AU99" s="222" t="s">
        <v>82</v>
      </c>
      <c r="AY99" s="16" t="s">
        <v>147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80</v>
      </c>
      <c r="BK99" s="223">
        <f>ROUND(I99*H99,2)</f>
        <v>0</v>
      </c>
      <c r="BL99" s="16" t="s">
        <v>153</v>
      </c>
      <c r="BM99" s="222" t="s">
        <v>153</v>
      </c>
    </row>
    <row r="100" s="1" customFormat="1" ht="24" customHeight="1">
      <c r="B100" s="37"/>
      <c r="C100" s="211" t="s">
        <v>156</v>
      </c>
      <c r="D100" s="211" t="s">
        <v>149</v>
      </c>
      <c r="E100" s="212" t="s">
        <v>164</v>
      </c>
      <c r="F100" s="213" t="s">
        <v>165</v>
      </c>
      <c r="G100" s="214" t="s">
        <v>152</v>
      </c>
      <c r="H100" s="215">
        <v>226.40000000000001</v>
      </c>
      <c r="I100" s="216"/>
      <c r="J100" s="217">
        <f>ROUND(I100*H100,2)</f>
        <v>0</v>
      </c>
      <c r="K100" s="213" t="s">
        <v>19</v>
      </c>
      <c r="L100" s="42"/>
      <c r="M100" s="218" t="s">
        <v>19</v>
      </c>
      <c r="N100" s="219" t="s">
        <v>43</v>
      </c>
      <c r="O100" s="82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AR100" s="222" t="s">
        <v>153</v>
      </c>
      <c r="AT100" s="222" t="s">
        <v>149</v>
      </c>
      <c r="AU100" s="222" t="s">
        <v>82</v>
      </c>
      <c r="AY100" s="16" t="s">
        <v>147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80</v>
      </c>
      <c r="BK100" s="223">
        <f>ROUND(I100*H100,2)</f>
        <v>0</v>
      </c>
      <c r="BL100" s="16" t="s">
        <v>153</v>
      </c>
      <c r="BM100" s="222" t="s">
        <v>159</v>
      </c>
    </row>
    <row r="101" s="1" customFormat="1" ht="24" customHeight="1">
      <c r="B101" s="37"/>
      <c r="C101" s="211" t="s">
        <v>153</v>
      </c>
      <c r="D101" s="211" t="s">
        <v>149</v>
      </c>
      <c r="E101" s="212" t="s">
        <v>166</v>
      </c>
      <c r="F101" s="213" t="s">
        <v>167</v>
      </c>
      <c r="G101" s="214" t="s">
        <v>152</v>
      </c>
      <c r="H101" s="215">
        <v>291.19999999999999</v>
      </c>
      <c r="I101" s="216"/>
      <c r="J101" s="217">
        <f>ROUND(I101*H101,2)</f>
        <v>0</v>
      </c>
      <c r="K101" s="213" t="s">
        <v>19</v>
      </c>
      <c r="L101" s="42"/>
      <c r="M101" s="218" t="s">
        <v>19</v>
      </c>
      <c r="N101" s="219" t="s">
        <v>43</v>
      </c>
      <c r="O101" s="82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AR101" s="222" t="s">
        <v>153</v>
      </c>
      <c r="AT101" s="222" t="s">
        <v>149</v>
      </c>
      <c r="AU101" s="222" t="s">
        <v>82</v>
      </c>
      <c r="AY101" s="16" t="s">
        <v>147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153</v>
      </c>
      <c r="BM101" s="222" t="s">
        <v>162</v>
      </c>
    </row>
    <row r="102" s="1" customFormat="1" ht="24" customHeight="1">
      <c r="B102" s="37"/>
      <c r="C102" s="211" t="s">
        <v>163</v>
      </c>
      <c r="D102" s="211" t="s">
        <v>149</v>
      </c>
      <c r="E102" s="212" t="s">
        <v>170</v>
      </c>
      <c r="F102" s="213" t="s">
        <v>171</v>
      </c>
      <c r="G102" s="214" t="s">
        <v>172</v>
      </c>
      <c r="H102" s="215">
        <v>7.2000000000000002</v>
      </c>
      <c r="I102" s="216"/>
      <c r="J102" s="217">
        <f>ROUND(I102*H102,2)</f>
        <v>0</v>
      </c>
      <c r="K102" s="213" t="s">
        <v>19</v>
      </c>
      <c r="L102" s="42"/>
      <c r="M102" s="218" t="s">
        <v>19</v>
      </c>
      <c r="N102" s="219" t="s">
        <v>43</v>
      </c>
      <c r="O102" s="82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AR102" s="222" t="s">
        <v>153</v>
      </c>
      <c r="AT102" s="222" t="s">
        <v>149</v>
      </c>
      <c r="AU102" s="222" t="s">
        <v>82</v>
      </c>
      <c r="AY102" s="16" t="s">
        <v>147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80</v>
      </c>
      <c r="BK102" s="223">
        <f>ROUND(I102*H102,2)</f>
        <v>0</v>
      </c>
      <c r="BL102" s="16" t="s">
        <v>153</v>
      </c>
      <c r="BM102" s="222" t="s">
        <v>107</v>
      </c>
    </row>
    <row r="103" s="1" customFormat="1" ht="24" customHeight="1">
      <c r="B103" s="37"/>
      <c r="C103" s="211" t="s">
        <v>159</v>
      </c>
      <c r="D103" s="211" t="s">
        <v>149</v>
      </c>
      <c r="E103" s="212" t="s">
        <v>181</v>
      </c>
      <c r="F103" s="213" t="s">
        <v>182</v>
      </c>
      <c r="G103" s="214" t="s">
        <v>172</v>
      </c>
      <c r="H103" s="215">
        <v>0.80000000000000004</v>
      </c>
      <c r="I103" s="216"/>
      <c r="J103" s="217">
        <f>ROUND(I103*H103,2)</f>
        <v>0</v>
      </c>
      <c r="K103" s="213" t="s">
        <v>19</v>
      </c>
      <c r="L103" s="42"/>
      <c r="M103" s="218" t="s">
        <v>19</v>
      </c>
      <c r="N103" s="219" t="s">
        <v>43</v>
      </c>
      <c r="O103" s="82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AR103" s="222" t="s">
        <v>153</v>
      </c>
      <c r="AT103" s="222" t="s">
        <v>149</v>
      </c>
      <c r="AU103" s="222" t="s">
        <v>82</v>
      </c>
      <c r="AY103" s="16" t="s">
        <v>147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80</v>
      </c>
      <c r="BK103" s="223">
        <f>ROUND(I103*H103,2)</f>
        <v>0</v>
      </c>
      <c r="BL103" s="16" t="s">
        <v>153</v>
      </c>
      <c r="BM103" s="222" t="s">
        <v>168</v>
      </c>
    </row>
    <row r="104" s="1" customFormat="1" ht="16.5" customHeight="1">
      <c r="B104" s="37"/>
      <c r="C104" s="211" t="s">
        <v>169</v>
      </c>
      <c r="D104" s="211" t="s">
        <v>149</v>
      </c>
      <c r="E104" s="212" t="s">
        <v>185</v>
      </c>
      <c r="F104" s="213" t="s">
        <v>186</v>
      </c>
      <c r="G104" s="214" t="s">
        <v>112</v>
      </c>
      <c r="H104" s="215">
        <v>32.280000000000001</v>
      </c>
      <c r="I104" s="216"/>
      <c r="J104" s="217">
        <f>ROUND(I104*H104,2)</f>
        <v>0</v>
      </c>
      <c r="K104" s="213" t="s">
        <v>19</v>
      </c>
      <c r="L104" s="42"/>
      <c r="M104" s="218" t="s">
        <v>19</v>
      </c>
      <c r="N104" s="219" t="s">
        <v>43</v>
      </c>
      <c r="O104" s="82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AR104" s="222" t="s">
        <v>153</v>
      </c>
      <c r="AT104" s="222" t="s">
        <v>149</v>
      </c>
      <c r="AU104" s="222" t="s">
        <v>82</v>
      </c>
      <c r="AY104" s="16" t="s">
        <v>147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80</v>
      </c>
      <c r="BK104" s="223">
        <f>ROUND(I104*H104,2)</f>
        <v>0</v>
      </c>
      <c r="BL104" s="16" t="s">
        <v>153</v>
      </c>
      <c r="BM104" s="222" t="s">
        <v>173</v>
      </c>
    </row>
    <row r="105" s="1" customFormat="1" ht="24" customHeight="1">
      <c r="B105" s="37"/>
      <c r="C105" s="211" t="s">
        <v>162</v>
      </c>
      <c r="D105" s="211" t="s">
        <v>149</v>
      </c>
      <c r="E105" s="212" t="s">
        <v>188</v>
      </c>
      <c r="F105" s="213" t="s">
        <v>189</v>
      </c>
      <c r="G105" s="214" t="s">
        <v>112</v>
      </c>
      <c r="H105" s="215">
        <v>30.399999999999999</v>
      </c>
      <c r="I105" s="216"/>
      <c r="J105" s="217">
        <f>ROUND(I105*H105,2)</f>
        <v>0</v>
      </c>
      <c r="K105" s="213" t="s">
        <v>19</v>
      </c>
      <c r="L105" s="42"/>
      <c r="M105" s="218" t="s">
        <v>19</v>
      </c>
      <c r="N105" s="219" t="s">
        <v>43</v>
      </c>
      <c r="O105" s="82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AR105" s="222" t="s">
        <v>153</v>
      </c>
      <c r="AT105" s="222" t="s">
        <v>149</v>
      </c>
      <c r="AU105" s="222" t="s">
        <v>82</v>
      </c>
      <c r="AY105" s="16" t="s">
        <v>147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80</v>
      </c>
      <c r="BK105" s="223">
        <f>ROUND(I105*H105,2)</f>
        <v>0</v>
      </c>
      <c r="BL105" s="16" t="s">
        <v>153</v>
      </c>
      <c r="BM105" s="222" t="s">
        <v>176</v>
      </c>
    </row>
    <row r="106" s="1" customFormat="1" ht="24" customHeight="1">
      <c r="B106" s="37"/>
      <c r="C106" s="211" t="s">
        <v>177</v>
      </c>
      <c r="D106" s="211" t="s">
        <v>149</v>
      </c>
      <c r="E106" s="212" t="s">
        <v>192</v>
      </c>
      <c r="F106" s="213" t="s">
        <v>193</v>
      </c>
      <c r="G106" s="214" t="s">
        <v>112</v>
      </c>
      <c r="H106" s="215">
        <v>186.035</v>
      </c>
      <c r="I106" s="216"/>
      <c r="J106" s="217">
        <f>ROUND(I106*H106,2)</f>
        <v>0</v>
      </c>
      <c r="K106" s="213" t="s">
        <v>19</v>
      </c>
      <c r="L106" s="42"/>
      <c r="M106" s="218" t="s">
        <v>19</v>
      </c>
      <c r="N106" s="219" t="s">
        <v>43</v>
      </c>
      <c r="O106" s="82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AR106" s="222" t="s">
        <v>153</v>
      </c>
      <c r="AT106" s="222" t="s">
        <v>149</v>
      </c>
      <c r="AU106" s="222" t="s">
        <v>82</v>
      </c>
      <c r="AY106" s="16" t="s">
        <v>147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80</v>
      </c>
      <c r="BK106" s="223">
        <f>ROUND(I106*H106,2)</f>
        <v>0</v>
      </c>
      <c r="BL106" s="16" t="s">
        <v>153</v>
      </c>
      <c r="BM106" s="222" t="s">
        <v>180</v>
      </c>
    </row>
    <row r="107" s="12" customFormat="1">
      <c r="B107" s="224"/>
      <c r="C107" s="225"/>
      <c r="D107" s="226" t="s">
        <v>195</v>
      </c>
      <c r="E107" s="227" t="s">
        <v>19</v>
      </c>
      <c r="F107" s="228" t="s">
        <v>532</v>
      </c>
      <c r="G107" s="225"/>
      <c r="H107" s="229">
        <v>186.035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AT107" s="235" t="s">
        <v>195</v>
      </c>
      <c r="AU107" s="235" t="s">
        <v>82</v>
      </c>
      <c r="AV107" s="12" t="s">
        <v>82</v>
      </c>
      <c r="AW107" s="12" t="s">
        <v>33</v>
      </c>
      <c r="AX107" s="12" t="s">
        <v>80</v>
      </c>
      <c r="AY107" s="235" t="s">
        <v>147</v>
      </c>
    </row>
    <row r="108" s="1" customFormat="1" ht="24" customHeight="1">
      <c r="B108" s="37"/>
      <c r="C108" s="211" t="s">
        <v>107</v>
      </c>
      <c r="D108" s="211" t="s">
        <v>149</v>
      </c>
      <c r="E108" s="212" t="s">
        <v>197</v>
      </c>
      <c r="F108" s="213" t="s">
        <v>198</v>
      </c>
      <c r="G108" s="214" t="s">
        <v>112</v>
      </c>
      <c r="H108" s="215">
        <v>124.023</v>
      </c>
      <c r="I108" s="216"/>
      <c r="J108" s="217">
        <f>ROUND(I108*H108,2)</f>
        <v>0</v>
      </c>
      <c r="K108" s="213" t="s">
        <v>19</v>
      </c>
      <c r="L108" s="42"/>
      <c r="M108" s="218" t="s">
        <v>19</v>
      </c>
      <c r="N108" s="219" t="s">
        <v>43</v>
      </c>
      <c r="O108" s="82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AR108" s="222" t="s">
        <v>153</v>
      </c>
      <c r="AT108" s="222" t="s">
        <v>149</v>
      </c>
      <c r="AU108" s="222" t="s">
        <v>82</v>
      </c>
      <c r="AY108" s="16" t="s">
        <v>147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80</v>
      </c>
      <c r="BK108" s="223">
        <f>ROUND(I108*H108,2)</f>
        <v>0</v>
      </c>
      <c r="BL108" s="16" t="s">
        <v>153</v>
      </c>
      <c r="BM108" s="222" t="s">
        <v>183</v>
      </c>
    </row>
    <row r="109" s="12" customFormat="1">
      <c r="B109" s="224"/>
      <c r="C109" s="225"/>
      <c r="D109" s="226" t="s">
        <v>195</v>
      </c>
      <c r="E109" s="227" t="s">
        <v>19</v>
      </c>
      <c r="F109" s="228" t="s">
        <v>533</v>
      </c>
      <c r="G109" s="225"/>
      <c r="H109" s="229">
        <v>620.11699999999996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AT109" s="235" t="s">
        <v>195</v>
      </c>
      <c r="AU109" s="235" t="s">
        <v>82</v>
      </c>
      <c r="AV109" s="12" t="s">
        <v>82</v>
      </c>
      <c r="AW109" s="12" t="s">
        <v>33</v>
      </c>
      <c r="AX109" s="12" t="s">
        <v>72</v>
      </c>
      <c r="AY109" s="235" t="s">
        <v>147</v>
      </c>
    </row>
    <row r="110" s="13" customFormat="1">
      <c r="B110" s="236"/>
      <c r="C110" s="237"/>
      <c r="D110" s="226" t="s">
        <v>195</v>
      </c>
      <c r="E110" s="238" t="s">
        <v>49</v>
      </c>
      <c r="F110" s="239" t="s">
        <v>201</v>
      </c>
      <c r="G110" s="237"/>
      <c r="H110" s="240">
        <v>620.11699999999996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AT110" s="246" t="s">
        <v>195</v>
      </c>
      <c r="AU110" s="246" t="s">
        <v>82</v>
      </c>
      <c r="AV110" s="13" t="s">
        <v>153</v>
      </c>
      <c r="AW110" s="13" t="s">
        <v>33</v>
      </c>
      <c r="AX110" s="13" t="s">
        <v>72</v>
      </c>
      <c r="AY110" s="246" t="s">
        <v>147</v>
      </c>
    </row>
    <row r="111" s="12" customFormat="1">
      <c r="B111" s="224"/>
      <c r="C111" s="225"/>
      <c r="D111" s="226" t="s">
        <v>195</v>
      </c>
      <c r="E111" s="227" t="s">
        <v>19</v>
      </c>
      <c r="F111" s="228" t="s">
        <v>534</v>
      </c>
      <c r="G111" s="225"/>
      <c r="H111" s="229">
        <v>124.023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AT111" s="235" t="s">
        <v>195</v>
      </c>
      <c r="AU111" s="235" t="s">
        <v>82</v>
      </c>
      <c r="AV111" s="12" t="s">
        <v>82</v>
      </c>
      <c r="AW111" s="12" t="s">
        <v>33</v>
      </c>
      <c r="AX111" s="12" t="s">
        <v>80</v>
      </c>
      <c r="AY111" s="235" t="s">
        <v>147</v>
      </c>
    </row>
    <row r="112" s="1" customFormat="1" ht="24" customHeight="1">
      <c r="B112" s="37"/>
      <c r="C112" s="211" t="s">
        <v>184</v>
      </c>
      <c r="D112" s="211" t="s">
        <v>149</v>
      </c>
      <c r="E112" s="212" t="s">
        <v>203</v>
      </c>
      <c r="F112" s="213" t="s">
        <v>204</v>
      </c>
      <c r="G112" s="214" t="s">
        <v>112</v>
      </c>
      <c r="H112" s="215">
        <v>93.018000000000001</v>
      </c>
      <c r="I112" s="216"/>
      <c r="J112" s="217">
        <f>ROUND(I112*H112,2)</f>
        <v>0</v>
      </c>
      <c r="K112" s="213" t="s">
        <v>19</v>
      </c>
      <c r="L112" s="42"/>
      <c r="M112" s="218" t="s">
        <v>19</v>
      </c>
      <c r="N112" s="219" t="s">
        <v>43</v>
      </c>
      <c r="O112" s="82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AR112" s="222" t="s">
        <v>153</v>
      </c>
      <c r="AT112" s="222" t="s">
        <v>149</v>
      </c>
      <c r="AU112" s="222" t="s">
        <v>82</v>
      </c>
      <c r="AY112" s="16" t="s">
        <v>147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80</v>
      </c>
      <c r="BK112" s="223">
        <f>ROUND(I112*H112,2)</f>
        <v>0</v>
      </c>
      <c r="BL112" s="16" t="s">
        <v>153</v>
      </c>
      <c r="BM112" s="222" t="s">
        <v>187</v>
      </c>
    </row>
    <row r="113" s="12" customFormat="1">
      <c r="B113" s="224"/>
      <c r="C113" s="225"/>
      <c r="D113" s="226" t="s">
        <v>195</v>
      </c>
      <c r="E113" s="227" t="s">
        <v>19</v>
      </c>
      <c r="F113" s="228" t="s">
        <v>535</v>
      </c>
      <c r="G113" s="225"/>
      <c r="H113" s="229">
        <v>93.018000000000001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AT113" s="235" t="s">
        <v>195</v>
      </c>
      <c r="AU113" s="235" t="s">
        <v>82</v>
      </c>
      <c r="AV113" s="12" t="s">
        <v>82</v>
      </c>
      <c r="AW113" s="12" t="s">
        <v>33</v>
      </c>
      <c r="AX113" s="12" t="s">
        <v>80</v>
      </c>
      <c r="AY113" s="235" t="s">
        <v>147</v>
      </c>
    </row>
    <row r="114" s="1" customFormat="1" ht="16.5" customHeight="1">
      <c r="B114" s="37"/>
      <c r="C114" s="211" t="s">
        <v>168</v>
      </c>
      <c r="D114" s="211" t="s">
        <v>149</v>
      </c>
      <c r="E114" s="212" t="s">
        <v>207</v>
      </c>
      <c r="F114" s="213" t="s">
        <v>208</v>
      </c>
      <c r="G114" s="214" t="s">
        <v>112</v>
      </c>
      <c r="H114" s="215">
        <v>93.018000000000001</v>
      </c>
      <c r="I114" s="216"/>
      <c r="J114" s="217">
        <f>ROUND(I114*H114,2)</f>
        <v>0</v>
      </c>
      <c r="K114" s="213" t="s">
        <v>19</v>
      </c>
      <c r="L114" s="42"/>
      <c r="M114" s="218" t="s">
        <v>19</v>
      </c>
      <c r="N114" s="219" t="s">
        <v>43</v>
      </c>
      <c r="O114" s="82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AR114" s="222" t="s">
        <v>153</v>
      </c>
      <c r="AT114" s="222" t="s">
        <v>149</v>
      </c>
      <c r="AU114" s="222" t="s">
        <v>82</v>
      </c>
      <c r="AY114" s="16" t="s">
        <v>147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80</v>
      </c>
      <c r="BK114" s="223">
        <f>ROUND(I114*H114,2)</f>
        <v>0</v>
      </c>
      <c r="BL114" s="16" t="s">
        <v>153</v>
      </c>
      <c r="BM114" s="222" t="s">
        <v>190</v>
      </c>
    </row>
    <row r="115" s="12" customFormat="1">
      <c r="B115" s="224"/>
      <c r="C115" s="225"/>
      <c r="D115" s="226" t="s">
        <v>195</v>
      </c>
      <c r="E115" s="227" t="s">
        <v>19</v>
      </c>
      <c r="F115" s="228" t="s">
        <v>535</v>
      </c>
      <c r="G115" s="225"/>
      <c r="H115" s="229">
        <v>93.018000000000001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AT115" s="235" t="s">
        <v>195</v>
      </c>
      <c r="AU115" s="235" t="s">
        <v>82</v>
      </c>
      <c r="AV115" s="12" t="s">
        <v>82</v>
      </c>
      <c r="AW115" s="12" t="s">
        <v>33</v>
      </c>
      <c r="AX115" s="12" t="s">
        <v>80</v>
      </c>
      <c r="AY115" s="235" t="s">
        <v>147</v>
      </c>
    </row>
    <row r="116" s="1" customFormat="1" ht="16.5" customHeight="1">
      <c r="B116" s="37"/>
      <c r="C116" s="211" t="s">
        <v>191</v>
      </c>
      <c r="D116" s="211" t="s">
        <v>149</v>
      </c>
      <c r="E116" s="212" t="s">
        <v>211</v>
      </c>
      <c r="F116" s="213" t="s">
        <v>212</v>
      </c>
      <c r="G116" s="214" t="s">
        <v>112</v>
      </c>
      <c r="H116" s="215">
        <v>124.023</v>
      </c>
      <c r="I116" s="216"/>
      <c r="J116" s="217">
        <f>ROUND(I116*H116,2)</f>
        <v>0</v>
      </c>
      <c r="K116" s="213" t="s">
        <v>19</v>
      </c>
      <c r="L116" s="42"/>
      <c r="M116" s="218" t="s">
        <v>19</v>
      </c>
      <c r="N116" s="219" t="s">
        <v>43</v>
      </c>
      <c r="O116" s="82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AR116" s="222" t="s">
        <v>153</v>
      </c>
      <c r="AT116" s="222" t="s">
        <v>149</v>
      </c>
      <c r="AU116" s="222" t="s">
        <v>82</v>
      </c>
      <c r="AY116" s="16" t="s">
        <v>147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80</v>
      </c>
      <c r="BK116" s="223">
        <f>ROUND(I116*H116,2)</f>
        <v>0</v>
      </c>
      <c r="BL116" s="16" t="s">
        <v>153</v>
      </c>
      <c r="BM116" s="222" t="s">
        <v>194</v>
      </c>
    </row>
    <row r="117" s="12" customFormat="1">
      <c r="B117" s="224"/>
      <c r="C117" s="225"/>
      <c r="D117" s="226" t="s">
        <v>195</v>
      </c>
      <c r="E117" s="227" t="s">
        <v>19</v>
      </c>
      <c r="F117" s="228" t="s">
        <v>534</v>
      </c>
      <c r="G117" s="225"/>
      <c r="H117" s="229">
        <v>124.023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AT117" s="235" t="s">
        <v>195</v>
      </c>
      <c r="AU117" s="235" t="s">
        <v>82</v>
      </c>
      <c r="AV117" s="12" t="s">
        <v>82</v>
      </c>
      <c r="AW117" s="12" t="s">
        <v>33</v>
      </c>
      <c r="AX117" s="12" t="s">
        <v>80</v>
      </c>
      <c r="AY117" s="235" t="s">
        <v>147</v>
      </c>
    </row>
    <row r="118" s="1" customFormat="1" ht="24" customHeight="1">
      <c r="B118" s="37"/>
      <c r="C118" s="211" t="s">
        <v>173</v>
      </c>
      <c r="D118" s="211" t="s">
        <v>149</v>
      </c>
      <c r="E118" s="212" t="s">
        <v>536</v>
      </c>
      <c r="F118" s="213" t="s">
        <v>537</v>
      </c>
      <c r="G118" s="214" t="s">
        <v>172</v>
      </c>
      <c r="H118" s="215">
        <v>15</v>
      </c>
      <c r="I118" s="216"/>
      <c r="J118" s="217">
        <f>ROUND(I118*H118,2)</f>
        <v>0</v>
      </c>
      <c r="K118" s="213" t="s">
        <v>19</v>
      </c>
      <c r="L118" s="42"/>
      <c r="M118" s="218" t="s">
        <v>19</v>
      </c>
      <c r="N118" s="219" t="s">
        <v>43</v>
      </c>
      <c r="O118" s="82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AR118" s="222" t="s">
        <v>153</v>
      </c>
      <c r="AT118" s="222" t="s">
        <v>149</v>
      </c>
      <c r="AU118" s="222" t="s">
        <v>82</v>
      </c>
      <c r="AY118" s="16" t="s">
        <v>147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80</v>
      </c>
      <c r="BK118" s="223">
        <f>ROUND(I118*H118,2)</f>
        <v>0</v>
      </c>
      <c r="BL118" s="16" t="s">
        <v>153</v>
      </c>
      <c r="BM118" s="222" t="s">
        <v>199</v>
      </c>
    </row>
    <row r="119" s="1" customFormat="1" ht="16.5" customHeight="1">
      <c r="B119" s="37"/>
      <c r="C119" s="211" t="s">
        <v>8</v>
      </c>
      <c r="D119" s="211" t="s">
        <v>149</v>
      </c>
      <c r="E119" s="212" t="s">
        <v>538</v>
      </c>
      <c r="F119" s="213" t="s">
        <v>539</v>
      </c>
      <c r="G119" s="214" t="s">
        <v>152</v>
      </c>
      <c r="H119" s="215">
        <v>1939.52</v>
      </c>
      <c r="I119" s="216"/>
      <c r="J119" s="217">
        <f>ROUND(I119*H119,2)</f>
        <v>0</v>
      </c>
      <c r="K119" s="213" t="s">
        <v>19</v>
      </c>
      <c r="L119" s="42"/>
      <c r="M119" s="218" t="s">
        <v>19</v>
      </c>
      <c r="N119" s="219" t="s">
        <v>43</v>
      </c>
      <c r="O119" s="82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AR119" s="222" t="s">
        <v>153</v>
      </c>
      <c r="AT119" s="222" t="s">
        <v>149</v>
      </c>
      <c r="AU119" s="222" t="s">
        <v>82</v>
      </c>
      <c r="AY119" s="16" t="s">
        <v>147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80</v>
      </c>
      <c r="BK119" s="223">
        <f>ROUND(I119*H119,2)</f>
        <v>0</v>
      </c>
      <c r="BL119" s="16" t="s">
        <v>153</v>
      </c>
      <c r="BM119" s="222" t="s">
        <v>205</v>
      </c>
    </row>
    <row r="120" s="1" customFormat="1" ht="24" customHeight="1">
      <c r="B120" s="37"/>
      <c r="C120" s="211" t="s">
        <v>176</v>
      </c>
      <c r="D120" s="211" t="s">
        <v>149</v>
      </c>
      <c r="E120" s="212" t="s">
        <v>540</v>
      </c>
      <c r="F120" s="213" t="s">
        <v>541</v>
      </c>
      <c r="G120" s="214" t="s">
        <v>152</v>
      </c>
      <c r="H120" s="215">
        <v>1939.52</v>
      </c>
      <c r="I120" s="216"/>
      <c r="J120" s="217">
        <f>ROUND(I120*H120,2)</f>
        <v>0</v>
      </c>
      <c r="K120" s="213" t="s">
        <v>19</v>
      </c>
      <c r="L120" s="42"/>
      <c r="M120" s="218" t="s">
        <v>19</v>
      </c>
      <c r="N120" s="219" t="s">
        <v>43</v>
      </c>
      <c r="O120" s="8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AR120" s="222" t="s">
        <v>153</v>
      </c>
      <c r="AT120" s="222" t="s">
        <v>149</v>
      </c>
      <c r="AU120" s="222" t="s">
        <v>82</v>
      </c>
      <c r="AY120" s="16" t="s">
        <v>147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80</v>
      </c>
      <c r="BK120" s="223">
        <f>ROUND(I120*H120,2)</f>
        <v>0</v>
      </c>
      <c r="BL120" s="16" t="s">
        <v>153</v>
      </c>
      <c r="BM120" s="222" t="s">
        <v>209</v>
      </c>
    </row>
    <row r="121" s="1" customFormat="1" ht="16.5" customHeight="1">
      <c r="B121" s="37"/>
      <c r="C121" s="211" t="s">
        <v>210</v>
      </c>
      <c r="D121" s="211" t="s">
        <v>149</v>
      </c>
      <c r="E121" s="212" t="s">
        <v>542</v>
      </c>
      <c r="F121" s="213" t="s">
        <v>543</v>
      </c>
      <c r="G121" s="214" t="s">
        <v>152</v>
      </c>
      <c r="H121" s="215">
        <v>38.340000000000003</v>
      </c>
      <c r="I121" s="216"/>
      <c r="J121" s="217">
        <f>ROUND(I121*H121,2)</f>
        <v>0</v>
      </c>
      <c r="K121" s="213" t="s">
        <v>19</v>
      </c>
      <c r="L121" s="42"/>
      <c r="M121" s="218" t="s">
        <v>19</v>
      </c>
      <c r="N121" s="219" t="s">
        <v>43</v>
      </c>
      <c r="O121" s="8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AR121" s="222" t="s">
        <v>153</v>
      </c>
      <c r="AT121" s="222" t="s">
        <v>149</v>
      </c>
      <c r="AU121" s="222" t="s">
        <v>82</v>
      </c>
      <c r="AY121" s="16" t="s">
        <v>147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80</v>
      </c>
      <c r="BK121" s="223">
        <f>ROUND(I121*H121,2)</f>
        <v>0</v>
      </c>
      <c r="BL121" s="16" t="s">
        <v>153</v>
      </c>
      <c r="BM121" s="222" t="s">
        <v>213</v>
      </c>
    </row>
    <row r="122" s="1" customFormat="1" ht="16.5" customHeight="1">
      <c r="B122" s="37"/>
      <c r="C122" s="211" t="s">
        <v>180</v>
      </c>
      <c r="D122" s="211" t="s">
        <v>149</v>
      </c>
      <c r="E122" s="212" t="s">
        <v>544</v>
      </c>
      <c r="F122" s="213" t="s">
        <v>545</v>
      </c>
      <c r="G122" s="214" t="s">
        <v>152</v>
      </c>
      <c r="H122" s="215">
        <v>38.340000000000003</v>
      </c>
      <c r="I122" s="216"/>
      <c r="J122" s="217">
        <f>ROUND(I122*H122,2)</f>
        <v>0</v>
      </c>
      <c r="K122" s="213" t="s">
        <v>19</v>
      </c>
      <c r="L122" s="42"/>
      <c r="M122" s="218" t="s">
        <v>19</v>
      </c>
      <c r="N122" s="219" t="s">
        <v>43</v>
      </c>
      <c r="O122" s="8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AR122" s="222" t="s">
        <v>153</v>
      </c>
      <c r="AT122" s="222" t="s">
        <v>149</v>
      </c>
      <c r="AU122" s="222" t="s">
        <v>82</v>
      </c>
      <c r="AY122" s="16" t="s">
        <v>147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80</v>
      </c>
      <c r="BK122" s="223">
        <f>ROUND(I122*H122,2)</f>
        <v>0</v>
      </c>
      <c r="BL122" s="16" t="s">
        <v>153</v>
      </c>
      <c r="BM122" s="222" t="s">
        <v>216</v>
      </c>
    </row>
    <row r="123" s="1" customFormat="1" ht="24" customHeight="1">
      <c r="B123" s="37"/>
      <c r="C123" s="211" t="s">
        <v>217</v>
      </c>
      <c r="D123" s="211" t="s">
        <v>149</v>
      </c>
      <c r="E123" s="212" t="s">
        <v>546</v>
      </c>
      <c r="F123" s="213" t="s">
        <v>547</v>
      </c>
      <c r="G123" s="214" t="s">
        <v>112</v>
      </c>
      <c r="H123" s="215">
        <v>403.07600000000002</v>
      </c>
      <c r="I123" s="216"/>
      <c r="J123" s="217">
        <f>ROUND(I123*H123,2)</f>
        <v>0</v>
      </c>
      <c r="K123" s="213" t="s">
        <v>19</v>
      </c>
      <c r="L123" s="42"/>
      <c r="M123" s="218" t="s">
        <v>19</v>
      </c>
      <c r="N123" s="219" t="s">
        <v>43</v>
      </c>
      <c r="O123" s="8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AR123" s="222" t="s">
        <v>153</v>
      </c>
      <c r="AT123" s="222" t="s">
        <v>149</v>
      </c>
      <c r="AU123" s="222" t="s">
        <v>82</v>
      </c>
      <c r="AY123" s="16" t="s">
        <v>147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80</v>
      </c>
      <c r="BK123" s="223">
        <f>ROUND(I123*H123,2)</f>
        <v>0</v>
      </c>
      <c r="BL123" s="16" t="s">
        <v>153</v>
      </c>
      <c r="BM123" s="222" t="s">
        <v>220</v>
      </c>
    </row>
    <row r="124" s="12" customFormat="1">
      <c r="B124" s="224"/>
      <c r="C124" s="225"/>
      <c r="D124" s="226" t="s">
        <v>195</v>
      </c>
      <c r="E124" s="227" t="s">
        <v>19</v>
      </c>
      <c r="F124" s="228" t="s">
        <v>227</v>
      </c>
      <c r="G124" s="225"/>
      <c r="H124" s="229">
        <v>403.07600000000002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AT124" s="235" t="s">
        <v>195</v>
      </c>
      <c r="AU124" s="235" t="s">
        <v>82</v>
      </c>
      <c r="AV124" s="12" t="s">
        <v>82</v>
      </c>
      <c r="AW124" s="12" t="s">
        <v>33</v>
      </c>
      <c r="AX124" s="12" t="s">
        <v>80</v>
      </c>
      <c r="AY124" s="235" t="s">
        <v>147</v>
      </c>
    </row>
    <row r="125" s="1" customFormat="1" ht="24" customHeight="1">
      <c r="B125" s="37"/>
      <c r="C125" s="211" t="s">
        <v>183</v>
      </c>
      <c r="D125" s="211" t="s">
        <v>149</v>
      </c>
      <c r="E125" s="212" t="s">
        <v>548</v>
      </c>
      <c r="F125" s="213" t="s">
        <v>549</v>
      </c>
      <c r="G125" s="214" t="s">
        <v>112</v>
      </c>
      <c r="H125" s="215">
        <v>217.041</v>
      </c>
      <c r="I125" s="216"/>
      <c r="J125" s="217">
        <f>ROUND(I125*H125,2)</f>
        <v>0</v>
      </c>
      <c r="K125" s="213" t="s">
        <v>19</v>
      </c>
      <c r="L125" s="42"/>
      <c r="M125" s="218" t="s">
        <v>19</v>
      </c>
      <c r="N125" s="219" t="s">
        <v>43</v>
      </c>
      <c r="O125" s="8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AR125" s="222" t="s">
        <v>153</v>
      </c>
      <c r="AT125" s="222" t="s">
        <v>149</v>
      </c>
      <c r="AU125" s="222" t="s">
        <v>82</v>
      </c>
      <c r="AY125" s="16" t="s">
        <v>147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80</v>
      </c>
      <c r="BK125" s="223">
        <f>ROUND(I125*H125,2)</f>
        <v>0</v>
      </c>
      <c r="BL125" s="16" t="s">
        <v>153</v>
      </c>
      <c r="BM125" s="222" t="s">
        <v>223</v>
      </c>
    </row>
    <row r="126" s="12" customFormat="1">
      <c r="B126" s="224"/>
      <c r="C126" s="225"/>
      <c r="D126" s="226" t="s">
        <v>195</v>
      </c>
      <c r="E126" s="227" t="s">
        <v>19</v>
      </c>
      <c r="F126" s="228" t="s">
        <v>231</v>
      </c>
      <c r="G126" s="225"/>
      <c r="H126" s="229">
        <v>217.041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AT126" s="235" t="s">
        <v>195</v>
      </c>
      <c r="AU126" s="235" t="s">
        <v>82</v>
      </c>
      <c r="AV126" s="12" t="s">
        <v>82</v>
      </c>
      <c r="AW126" s="12" t="s">
        <v>33</v>
      </c>
      <c r="AX126" s="12" t="s">
        <v>80</v>
      </c>
      <c r="AY126" s="235" t="s">
        <v>147</v>
      </c>
    </row>
    <row r="127" s="1" customFormat="1" ht="24" customHeight="1">
      <c r="B127" s="37"/>
      <c r="C127" s="211" t="s">
        <v>7</v>
      </c>
      <c r="D127" s="211" t="s">
        <v>149</v>
      </c>
      <c r="E127" s="212" t="s">
        <v>233</v>
      </c>
      <c r="F127" s="213" t="s">
        <v>234</v>
      </c>
      <c r="G127" s="214" t="s">
        <v>112</v>
      </c>
      <c r="H127" s="215">
        <v>217.041</v>
      </c>
      <c r="I127" s="216"/>
      <c r="J127" s="217">
        <f>ROUND(I127*H127,2)</f>
        <v>0</v>
      </c>
      <c r="K127" s="213" t="s">
        <v>19</v>
      </c>
      <c r="L127" s="42"/>
      <c r="M127" s="218" t="s">
        <v>19</v>
      </c>
      <c r="N127" s="219" t="s">
        <v>43</v>
      </c>
      <c r="O127" s="8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AR127" s="222" t="s">
        <v>153</v>
      </c>
      <c r="AT127" s="222" t="s">
        <v>149</v>
      </c>
      <c r="AU127" s="222" t="s">
        <v>82</v>
      </c>
      <c r="AY127" s="16" t="s">
        <v>147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80</v>
      </c>
      <c r="BK127" s="223">
        <f>ROUND(I127*H127,2)</f>
        <v>0</v>
      </c>
      <c r="BL127" s="16" t="s">
        <v>153</v>
      </c>
      <c r="BM127" s="222" t="s">
        <v>226</v>
      </c>
    </row>
    <row r="128" s="12" customFormat="1">
      <c r="B128" s="224"/>
      <c r="C128" s="225"/>
      <c r="D128" s="226" t="s">
        <v>195</v>
      </c>
      <c r="E128" s="227" t="s">
        <v>19</v>
      </c>
      <c r="F128" s="228" t="s">
        <v>231</v>
      </c>
      <c r="G128" s="225"/>
      <c r="H128" s="229">
        <v>217.041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AT128" s="235" t="s">
        <v>195</v>
      </c>
      <c r="AU128" s="235" t="s">
        <v>82</v>
      </c>
      <c r="AV128" s="12" t="s">
        <v>82</v>
      </c>
      <c r="AW128" s="12" t="s">
        <v>33</v>
      </c>
      <c r="AX128" s="12" t="s">
        <v>80</v>
      </c>
      <c r="AY128" s="235" t="s">
        <v>147</v>
      </c>
    </row>
    <row r="129" s="1" customFormat="1" ht="24" customHeight="1">
      <c r="B129" s="37"/>
      <c r="C129" s="211" t="s">
        <v>187</v>
      </c>
      <c r="D129" s="211" t="s">
        <v>149</v>
      </c>
      <c r="E129" s="212" t="s">
        <v>236</v>
      </c>
      <c r="F129" s="213" t="s">
        <v>237</v>
      </c>
      <c r="G129" s="214" t="s">
        <v>112</v>
      </c>
      <c r="H129" s="215">
        <v>1302.2460000000001</v>
      </c>
      <c r="I129" s="216"/>
      <c r="J129" s="217">
        <f>ROUND(I129*H129,2)</f>
        <v>0</v>
      </c>
      <c r="K129" s="213" t="s">
        <v>19</v>
      </c>
      <c r="L129" s="42"/>
      <c r="M129" s="218" t="s">
        <v>19</v>
      </c>
      <c r="N129" s="219" t="s">
        <v>43</v>
      </c>
      <c r="O129" s="8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AR129" s="222" t="s">
        <v>153</v>
      </c>
      <c r="AT129" s="222" t="s">
        <v>149</v>
      </c>
      <c r="AU129" s="222" t="s">
        <v>82</v>
      </c>
      <c r="AY129" s="16" t="s">
        <v>147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80</v>
      </c>
      <c r="BK129" s="223">
        <f>ROUND(I129*H129,2)</f>
        <v>0</v>
      </c>
      <c r="BL129" s="16" t="s">
        <v>153</v>
      </c>
      <c r="BM129" s="222" t="s">
        <v>230</v>
      </c>
    </row>
    <row r="130" s="12" customFormat="1">
      <c r="B130" s="224"/>
      <c r="C130" s="225"/>
      <c r="D130" s="226" t="s">
        <v>195</v>
      </c>
      <c r="E130" s="225"/>
      <c r="F130" s="228" t="s">
        <v>550</v>
      </c>
      <c r="G130" s="225"/>
      <c r="H130" s="229">
        <v>1302.2460000000001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AT130" s="235" t="s">
        <v>195</v>
      </c>
      <c r="AU130" s="235" t="s">
        <v>82</v>
      </c>
      <c r="AV130" s="12" t="s">
        <v>82</v>
      </c>
      <c r="AW130" s="12" t="s">
        <v>4</v>
      </c>
      <c r="AX130" s="12" t="s">
        <v>80</v>
      </c>
      <c r="AY130" s="235" t="s">
        <v>147</v>
      </c>
    </row>
    <row r="131" s="1" customFormat="1" ht="16.5" customHeight="1">
      <c r="B131" s="37"/>
      <c r="C131" s="211" t="s">
        <v>232</v>
      </c>
      <c r="D131" s="211" t="s">
        <v>149</v>
      </c>
      <c r="E131" s="212" t="s">
        <v>241</v>
      </c>
      <c r="F131" s="213" t="s">
        <v>242</v>
      </c>
      <c r="G131" s="214" t="s">
        <v>112</v>
      </c>
      <c r="H131" s="215">
        <v>217.041</v>
      </c>
      <c r="I131" s="216"/>
      <c r="J131" s="217">
        <f>ROUND(I131*H131,2)</f>
        <v>0</v>
      </c>
      <c r="K131" s="213" t="s">
        <v>19</v>
      </c>
      <c r="L131" s="42"/>
      <c r="M131" s="218" t="s">
        <v>19</v>
      </c>
      <c r="N131" s="219" t="s">
        <v>43</v>
      </c>
      <c r="O131" s="8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AR131" s="222" t="s">
        <v>153</v>
      </c>
      <c r="AT131" s="222" t="s">
        <v>149</v>
      </c>
      <c r="AU131" s="222" t="s">
        <v>82</v>
      </c>
      <c r="AY131" s="16" t="s">
        <v>147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80</v>
      </c>
      <c r="BK131" s="223">
        <f>ROUND(I131*H131,2)</f>
        <v>0</v>
      </c>
      <c r="BL131" s="16" t="s">
        <v>153</v>
      </c>
      <c r="BM131" s="222" t="s">
        <v>235</v>
      </c>
    </row>
    <row r="132" s="12" customFormat="1">
      <c r="B132" s="224"/>
      <c r="C132" s="225"/>
      <c r="D132" s="226" t="s">
        <v>195</v>
      </c>
      <c r="E132" s="227" t="s">
        <v>19</v>
      </c>
      <c r="F132" s="228" t="s">
        <v>231</v>
      </c>
      <c r="G132" s="225"/>
      <c r="H132" s="229">
        <v>217.041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195</v>
      </c>
      <c r="AU132" s="235" t="s">
        <v>82</v>
      </c>
      <c r="AV132" s="12" t="s">
        <v>82</v>
      </c>
      <c r="AW132" s="12" t="s">
        <v>33</v>
      </c>
      <c r="AX132" s="12" t="s">
        <v>80</v>
      </c>
      <c r="AY132" s="235" t="s">
        <v>147</v>
      </c>
    </row>
    <row r="133" s="1" customFormat="1" ht="16.5" customHeight="1">
      <c r="B133" s="37"/>
      <c r="C133" s="211" t="s">
        <v>190</v>
      </c>
      <c r="D133" s="211" t="s">
        <v>149</v>
      </c>
      <c r="E133" s="212" t="s">
        <v>244</v>
      </c>
      <c r="F133" s="213" t="s">
        <v>245</v>
      </c>
      <c r="G133" s="214" t="s">
        <v>112</v>
      </c>
      <c r="H133" s="215">
        <v>282.73899999999998</v>
      </c>
      <c r="I133" s="216"/>
      <c r="J133" s="217">
        <f>ROUND(I133*H133,2)</f>
        <v>0</v>
      </c>
      <c r="K133" s="213" t="s">
        <v>19</v>
      </c>
      <c r="L133" s="42"/>
      <c r="M133" s="218" t="s">
        <v>19</v>
      </c>
      <c r="N133" s="219" t="s">
        <v>43</v>
      </c>
      <c r="O133" s="8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AR133" s="222" t="s">
        <v>153</v>
      </c>
      <c r="AT133" s="222" t="s">
        <v>149</v>
      </c>
      <c r="AU133" s="222" t="s">
        <v>82</v>
      </c>
      <c r="AY133" s="16" t="s">
        <v>147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80</v>
      </c>
      <c r="BK133" s="223">
        <f>ROUND(I133*H133,2)</f>
        <v>0</v>
      </c>
      <c r="BL133" s="16" t="s">
        <v>153</v>
      </c>
      <c r="BM133" s="222" t="s">
        <v>238</v>
      </c>
    </row>
    <row r="134" s="1" customFormat="1" ht="24" customHeight="1">
      <c r="B134" s="37"/>
      <c r="C134" s="211" t="s">
        <v>240</v>
      </c>
      <c r="D134" s="211" t="s">
        <v>149</v>
      </c>
      <c r="E134" s="212" t="s">
        <v>248</v>
      </c>
      <c r="F134" s="213" t="s">
        <v>249</v>
      </c>
      <c r="G134" s="214" t="s">
        <v>250</v>
      </c>
      <c r="H134" s="215">
        <v>452.382</v>
      </c>
      <c r="I134" s="216"/>
      <c r="J134" s="217">
        <f>ROUND(I134*H134,2)</f>
        <v>0</v>
      </c>
      <c r="K134" s="213" t="s">
        <v>19</v>
      </c>
      <c r="L134" s="42"/>
      <c r="M134" s="218" t="s">
        <v>19</v>
      </c>
      <c r="N134" s="219" t="s">
        <v>43</v>
      </c>
      <c r="O134" s="8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AR134" s="222" t="s">
        <v>153</v>
      </c>
      <c r="AT134" s="222" t="s">
        <v>149</v>
      </c>
      <c r="AU134" s="222" t="s">
        <v>82</v>
      </c>
      <c r="AY134" s="16" t="s">
        <v>147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80</v>
      </c>
      <c r="BK134" s="223">
        <f>ROUND(I134*H134,2)</f>
        <v>0</v>
      </c>
      <c r="BL134" s="16" t="s">
        <v>153</v>
      </c>
      <c r="BM134" s="222" t="s">
        <v>243</v>
      </c>
    </row>
    <row r="135" s="12" customFormat="1">
      <c r="B135" s="224"/>
      <c r="C135" s="225"/>
      <c r="D135" s="226" t="s">
        <v>195</v>
      </c>
      <c r="E135" s="225"/>
      <c r="F135" s="228" t="s">
        <v>551</v>
      </c>
      <c r="G135" s="225"/>
      <c r="H135" s="229">
        <v>452.382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195</v>
      </c>
      <c r="AU135" s="235" t="s">
        <v>82</v>
      </c>
      <c r="AV135" s="12" t="s">
        <v>82</v>
      </c>
      <c r="AW135" s="12" t="s">
        <v>4</v>
      </c>
      <c r="AX135" s="12" t="s">
        <v>80</v>
      </c>
      <c r="AY135" s="235" t="s">
        <v>147</v>
      </c>
    </row>
    <row r="136" s="1" customFormat="1" ht="24" customHeight="1">
      <c r="B136" s="37"/>
      <c r="C136" s="211" t="s">
        <v>194</v>
      </c>
      <c r="D136" s="211" t="s">
        <v>149</v>
      </c>
      <c r="E136" s="212" t="s">
        <v>253</v>
      </c>
      <c r="F136" s="213" t="s">
        <v>254</v>
      </c>
      <c r="G136" s="214" t="s">
        <v>112</v>
      </c>
      <c r="H136" s="215">
        <v>403.07600000000002</v>
      </c>
      <c r="I136" s="216"/>
      <c r="J136" s="217">
        <f>ROUND(I136*H136,2)</f>
        <v>0</v>
      </c>
      <c r="K136" s="213" t="s">
        <v>19</v>
      </c>
      <c r="L136" s="42"/>
      <c r="M136" s="218" t="s">
        <v>19</v>
      </c>
      <c r="N136" s="219" t="s">
        <v>43</v>
      </c>
      <c r="O136" s="8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AR136" s="222" t="s">
        <v>153</v>
      </c>
      <c r="AT136" s="222" t="s">
        <v>149</v>
      </c>
      <c r="AU136" s="222" t="s">
        <v>82</v>
      </c>
      <c r="AY136" s="16" t="s">
        <v>147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80</v>
      </c>
      <c r="BK136" s="223">
        <f>ROUND(I136*H136,2)</f>
        <v>0</v>
      </c>
      <c r="BL136" s="16" t="s">
        <v>153</v>
      </c>
      <c r="BM136" s="222" t="s">
        <v>246</v>
      </c>
    </row>
    <row r="137" s="1" customFormat="1" ht="16.5" customHeight="1">
      <c r="B137" s="37"/>
      <c r="C137" s="247" t="s">
        <v>247</v>
      </c>
      <c r="D137" s="247" t="s">
        <v>257</v>
      </c>
      <c r="E137" s="248" t="s">
        <v>258</v>
      </c>
      <c r="F137" s="249" t="s">
        <v>259</v>
      </c>
      <c r="G137" s="250" t="s">
        <v>250</v>
      </c>
      <c r="H137" s="251">
        <v>127.041</v>
      </c>
      <c r="I137" s="252"/>
      <c r="J137" s="253">
        <f>ROUND(I137*H137,2)</f>
        <v>0</v>
      </c>
      <c r="K137" s="249" t="s">
        <v>19</v>
      </c>
      <c r="L137" s="254"/>
      <c r="M137" s="255" t="s">
        <v>19</v>
      </c>
      <c r="N137" s="256" t="s">
        <v>43</v>
      </c>
      <c r="O137" s="82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AR137" s="222" t="s">
        <v>162</v>
      </c>
      <c r="AT137" s="222" t="s">
        <v>257</v>
      </c>
      <c r="AU137" s="222" t="s">
        <v>82</v>
      </c>
      <c r="AY137" s="16" t="s">
        <v>147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80</v>
      </c>
      <c r="BK137" s="223">
        <f>ROUND(I137*H137,2)</f>
        <v>0</v>
      </c>
      <c r="BL137" s="16" t="s">
        <v>153</v>
      </c>
      <c r="BM137" s="222" t="s">
        <v>251</v>
      </c>
    </row>
    <row r="138" s="1" customFormat="1" ht="24" customHeight="1">
      <c r="B138" s="37"/>
      <c r="C138" s="211" t="s">
        <v>199</v>
      </c>
      <c r="D138" s="211" t="s">
        <v>149</v>
      </c>
      <c r="E138" s="212" t="s">
        <v>261</v>
      </c>
      <c r="F138" s="213" t="s">
        <v>262</v>
      </c>
      <c r="G138" s="214" t="s">
        <v>112</v>
      </c>
      <c r="H138" s="215">
        <v>163.328</v>
      </c>
      <c r="I138" s="216"/>
      <c r="J138" s="217">
        <f>ROUND(I138*H138,2)</f>
        <v>0</v>
      </c>
      <c r="K138" s="213" t="s">
        <v>19</v>
      </c>
      <c r="L138" s="42"/>
      <c r="M138" s="218" t="s">
        <v>19</v>
      </c>
      <c r="N138" s="219" t="s">
        <v>43</v>
      </c>
      <c r="O138" s="8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AR138" s="222" t="s">
        <v>153</v>
      </c>
      <c r="AT138" s="222" t="s">
        <v>149</v>
      </c>
      <c r="AU138" s="222" t="s">
        <v>82</v>
      </c>
      <c r="AY138" s="16" t="s">
        <v>147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80</v>
      </c>
      <c r="BK138" s="223">
        <f>ROUND(I138*H138,2)</f>
        <v>0</v>
      </c>
      <c r="BL138" s="16" t="s">
        <v>153</v>
      </c>
      <c r="BM138" s="222" t="s">
        <v>255</v>
      </c>
    </row>
    <row r="139" s="1" customFormat="1" ht="16.5" customHeight="1">
      <c r="B139" s="37"/>
      <c r="C139" s="247" t="s">
        <v>256</v>
      </c>
      <c r="D139" s="247" t="s">
        <v>257</v>
      </c>
      <c r="E139" s="248" t="s">
        <v>265</v>
      </c>
      <c r="F139" s="249" t="s">
        <v>266</v>
      </c>
      <c r="G139" s="250" t="s">
        <v>250</v>
      </c>
      <c r="H139" s="251">
        <v>305.423</v>
      </c>
      <c r="I139" s="252"/>
      <c r="J139" s="253">
        <f>ROUND(I139*H139,2)</f>
        <v>0</v>
      </c>
      <c r="K139" s="249" t="s">
        <v>19</v>
      </c>
      <c r="L139" s="254"/>
      <c r="M139" s="255" t="s">
        <v>19</v>
      </c>
      <c r="N139" s="256" t="s">
        <v>43</v>
      </c>
      <c r="O139" s="82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AR139" s="222" t="s">
        <v>162</v>
      </c>
      <c r="AT139" s="222" t="s">
        <v>257</v>
      </c>
      <c r="AU139" s="222" t="s">
        <v>82</v>
      </c>
      <c r="AY139" s="16" t="s">
        <v>147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80</v>
      </c>
      <c r="BK139" s="223">
        <f>ROUND(I139*H139,2)</f>
        <v>0</v>
      </c>
      <c r="BL139" s="16" t="s">
        <v>153</v>
      </c>
      <c r="BM139" s="222" t="s">
        <v>260</v>
      </c>
    </row>
    <row r="140" s="1" customFormat="1" ht="24" customHeight="1">
      <c r="B140" s="37"/>
      <c r="C140" s="211" t="s">
        <v>205</v>
      </c>
      <c r="D140" s="211" t="s">
        <v>149</v>
      </c>
      <c r="E140" s="212" t="s">
        <v>269</v>
      </c>
      <c r="F140" s="213" t="s">
        <v>270</v>
      </c>
      <c r="G140" s="214" t="s">
        <v>152</v>
      </c>
      <c r="H140" s="215">
        <v>322.80000000000001</v>
      </c>
      <c r="I140" s="216"/>
      <c r="J140" s="217">
        <f>ROUND(I140*H140,2)</f>
        <v>0</v>
      </c>
      <c r="K140" s="213" t="s">
        <v>19</v>
      </c>
      <c r="L140" s="42"/>
      <c r="M140" s="218" t="s">
        <v>19</v>
      </c>
      <c r="N140" s="219" t="s">
        <v>43</v>
      </c>
      <c r="O140" s="8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AR140" s="222" t="s">
        <v>153</v>
      </c>
      <c r="AT140" s="222" t="s">
        <v>149</v>
      </c>
      <c r="AU140" s="222" t="s">
        <v>82</v>
      </c>
      <c r="AY140" s="16" t="s">
        <v>147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80</v>
      </c>
      <c r="BK140" s="223">
        <f>ROUND(I140*H140,2)</f>
        <v>0</v>
      </c>
      <c r="BL140" s="16" t="s">
        <v>153</v>
      </c>
      <c r="BM140" s="222" t="s">
        <v>263</v>
      </c>
    </row>
    <row r="141" s="1" customFormat="1" ht="16.5" customHeight="1">
      <c r="B141" s="37"/>
      <c r="C141" s="247" t="s">
        <v>264</v>
      </c>
      <c r="D141" s="247" t="s">
        <v>257</v>
      </c>
      <c r="E141" s="248" t="s">
        <v>273</v>
      </c>
      <c r="F141" s="249" t="s">
        <v>274</v>
      </c>
      <c r="G141" s="250" t="s">
        <v>275</v>
      </c>
      <c r="H141" s="251">
        <v>16.946999999999999</v>
      </c>
      <c r="I141" s="252"/>
      <c r="J141" s="253">
        <f>ROUND(I141*H141,2)</f>
        <v>0</v>
      </c>
      <c r="K141" s="249" t="s">
        <v>19</v>
      </c>
      <c r="L141" s="254"/>
      <c r="M141" s="255" t="s">
        <v>19</v>
      </c>
      <c r="N141" s="256" t="s">
        <v>43</v>
      </c>
      <c r="O141" s="82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AR141" s="222" t="s">
        <v>162</v>
      </c>
      <c r="AT141" s="222" t="s">
        <v>257</v>
      </c>
      <c r="AU141" s="222" t="s">
        <v>82</v>
      </c>
      <c r="AY141" s="16" t="s">
        <v>147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80</v>
      </c>
      <c r="BK141" s="223">
        <f>ROUND(I141*H141,2)</f>
        <v>0</v>
      </c>
      <c r="BL141" s="16" t="s">
        <v>153</v>
      </c>
      <c r="BM141" s="222" t="s">
        <v>379</v>
      </c>
    </row>
    <row r="142" s="1" customFormat="1" ht="24" customHeight="1">
      <c r="B142" s="37"/>
      <c r="C142" s="211" t="s">
        <v>209</v>
      </c>
      <c r="D142" s="211" t="s">
        <v>149</v>
      </c>
      <c r="E142" s="212" t="s">
        <v>277</v>
      </c>
      <c r="F142" s="213" t="s">
        <v>278</v>
      </c>
      <c r="G142" s="214" t="s">
        <v>152</v>
      </c>
      <c r="H142" s="215">
        <v>322.80000000000001</v>
      </c>
      <c r="I142" s="216"/>
      <c r="J142" s="217">
        <f>ROUND(I142*H142,2)</f>
        <v>0</v>
      </c>
      <c r="K142" s="213" t="s">
        <v>19</v>
      </c>
      <c r="L142" s="42"/>
      <c r="M142" s="218" t="s">
        <v>19</v>
      </c>
      <c r="N142" s="219" t="s">
        <v>43</v>
      </c>
      <c r="O142" s="8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AR142" s="222" t="s">
        <v>153</v>
      </c>
      <c r="AT142" s="222" t="s">
        <v>149</v>
      </c>
      <c r="AU142" s="222" t="s">
        <v>82</v>
      </c>
      <c r="AY142" s="16" t="s">
        <v>147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80</v>
      </c>
      <c r="BK142" s="223">
        <f>ROUND(I142*H142,2)</f>
        <v>0</v>
      </c>
      <c r="BL142" s="16" t="s">
        <v>153</v>
      </c>
      <c r="BM142" s="222" t="s">
        <v>271</v>
      </c>
    </row>
    <row r="143" s="1" customFormat="1" ht="24" customHeight="1">
      <c r="B143" s="37"/>
      <c r="C143" s="211" t="s">
        <v>272</v>
      </c>
      <c r="D143" s="211" t="s">
        <v>149</v>
      </c>
      <c r="E143" s="212" t="s">
        <v>281</v>
      </c>
      <c r="F143" s="213" t="s">
        <v>282</v>
      </c>
      <c r="G143" s="214" t="s">
        <v>152</v>
      </c>
      <c r="H143" s="215">
        <v>322.80000000000001</v>
      </c>
      <c r="I143" s="216"/>
      <c r="J143" s="217">
        <f>ROUND(I143*H143,2)</f>
        <v>0</v>
      </c>
      <c r="K143" s="213" t="s">
        <v>19</v>
      </c>
      <c r="L143" s="42"/>
      <c r="M143" s="218" t="s">
        <v>19</v>
      </c>
      <c r="N143" s="219" t="s">
        <v>43</v>
      </c>
      <c r="O143" s="82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AR143" s="222" t="s">
        <v>153</v>
      </c>
      <c r="AT143" s="222" t="s">
        <v>149</v>
      </c>
      <c r="AU143" s="222" t="s">
        <v>82</v>
      </c>
      <c r="AY143" s="16" t="s">
        <v>147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80</v>
      </c>
      <c r="BK143" s="223">
        <f>ROUND(I143*H143,2)</f>
        <v>0</v>
      </c>
      <c r="BL143" s="16" t="s">
        <v>153</v>
      </c>
      <c r="BM143" s="222" t="s">
        <v>276</v>
      </c>
    </row>
    <row r="144" s="1" customFormat="1" ht="16.5" customHeight="1">
      <c r="B144" s="37"/>
      <c r="C144" s="211" t="s">
        <v>213</v>
      </c>
      <c r="D144" s="211" t="s">
        <v>149</v>
      </c>
      <c r="E144" s="212" t="s">
        <v>284</v>
      </c>
      <c r="F144" s="213" t="s">
        <v>285</v>
      </c>
      <c r="G144" s="214" t="s">
        <v>152</v>
      </c>
      <c r="H144" s="215">
        <v>322.80000000000001</v>
      </c>
      <c r="I144" s="216"/>
      <c r="J144" s="217">
        <f>ROUND(I144*H144,2)</f>
        <v>0</v>
      </c>
      <c r="K144" s="213" t="s">
        <v>19</v>
      </c>
      <c r="L144" s="42"/>
      <c r="M144" s="218" t="s">
        <v>19</v>
      </c>
      <c r="N144" s="219" t="s">
        <v>43</v>
      </c>
      <c r="O144" s="82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AR144" s="222" t="s">
        <v>153</v>
      </c>
      <c r="AT144" s="222" t="s">
        <v>149</v>
      </c>
      <c r="AU144" s="222" t="s">
        <v>82</v>
      </c>
      <c r="AY144" s="16" t="s">
        <v>147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80</v>
      </c>
      <c r="BK144" s="223">
        <f>ROUND(I144*H144,2)</f>
        <v>0</v>
      </c>
      <c r="BL144" s="16" t="s">
        <v>153</v>
      </c>
      <c r="BM144" s="222" t="s">
        <v>279</v>
      </c>
    </row>
    <row r="145" s="1" customFormat="1" ht="16.5" customHeight="1">
      <c r="B145" s="37"/>
      <c r="C145" s="211" t="s">
        <v>280</v>
      </c>
      <c r="D145" s="211" t="s">
        <v>149</v>
      </c>
      <c r="E145" s="212" t="s">
        <v>288</v>
      </c>
      <c r="F145" s="213" t="s">
        <v>289</v>
      </c>
      <c r="G145" s="214" t="s">
        <v>112</v>
      </c>
      <c r="H145" s="215">
        <v>32.280000000000001</v>
      </c>
      <c r="I145" s="216"/>
      <c r="J145" s="217">
        <f>ROUND(I145*H145,2)</f>
        <v>0</v>
      </c>
      <c r="K145" s="213" t="s">
        <v>19</v>
      </c>
      <c r="L145" s="42"/>
      <c r="M145" s="218" t="s">
        <v>19</v>
      </c>
      <c r="N145" s="219" t="s">
        <v>43</v>
      </c>
      <c r="O145" s="8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222" t="s">
        <v>153</v>
      </c>
      <c r="AT145" s="222" t="s">
        <v>149</v>
      </c>
      <c r="AU145" s="222" t="s">
        <v>82</v>
      </c>
      <c r="AY145" s="16" t="s">
        <v>147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80</v>
      </c>
      <c r="BK145" s="223">
        <f>ROUND(I145*H145,2)</f>
        <v>0</v>
      </c>
      <c r="BL145" s="16" t="s">
        <v>153</v>
      </c>
      <c r="BM145" s="222" t="s">
        <v>283</v>
      </c>
    </row>
    <row r="146" s="11" customFormat="1" ht="22.8" customHeight="1">
      <c r="B146" s="195"/>
      <c r="C146" s="196"/>
      <c r="D146" s="197" t="s">
        <v>71</v>
      </c>
      <c r="E146" s="209" t="s">
        <v>156</v>
      </c>
      <c r="F146" s="209" t="s">
        <v>552</v>
      </c>
      <c r="G146" s="196"/>
      <c r="H146" s="196"/>
      <c r="I146" s="199"/>
      <c r="J146" s="210">
        <f>BK146</f>
        <v>0</v>
      </c>
      <c r="K146" s="196"/>
      <c r="L146" s="201"/>
      <c r="M146" s="202"/>
      <c r="N146" s="203"/>
      <c r="O146" s="203"/>
      <c r="P146" s="204">
        <f>SUM(P147:P150)</f>
        <v>0</v>
      </c>
      <c r="Q146" s="203"/>
      <c r="R146" s="204">
        <f>SUM(R147:R150)</f>
        <v>0</v>
      </c>
      <c r="S146" s="203"/>
      <c r="T146" s="205">
        <f>SUM(T147:T150)</f>
        <v>0</v>
      </c>
      <c r="AR146" s="206" t="s">
        <v>80</v>
      </c>
      <c r="AT146" s="207" t="s">
        <v>71</v>
      </c>
      <c r="AU146" s="207" t="s">
        <v>80</v>
      </c>
      <c r="AY146" s="206" t="s">
        <v>147</v>
      </c>
      <c r="BK146" s="208">
        <f>SUM(BK147:BK150)</f>
        <v>0</v>
      </c>
    </row>
    <row r="147" s="1" customFormat="1" ht="24" customHeight="1">
      <c r="B147" s="37"/>
      <c r="C147" s="211" t="s">
        <v>216</v>
      </c>
      <c r="D147" s="211" t="s">
        <v>149</v>
      </c>
      <c r="E147" s="212" t="s">
        <v>553</v>
      </c>
      <c r="F147" s="213" t="s">
        <v>554</v>
      </c>
      <c r="G147" s="214" t="s">
        <v>112</v>
      </c>
      <c r="H147" s="215">
        <v>4.2480000000000002</v>
      </c>
      <c r="I147" s="216"/>
      <c r="J147" s="217">
        <f>ROUND(I147*H147,2)</f>
        <v>0</v>
      </c>
      <c r="K147" s="213" t="s">
        <v>19</v>
      </c>
      <c r="L147" s="42"/>
      <c r="M147" s="218" t="s">
        <v>19</v>
      </c>
      <c r="N147" s="219" t="s">
        <v>43</v>
      </c>
      <c r="O147" s="8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AR147" s="222" t="s">
        <v>153</v>
      </c>
      <c r="AT147" s="222" t="s">
        <v>149</v>
      </c>
      <c r="AU147" s="222" t="s">
        <v>82</v>
      </c>
      <c r="AY147" s="16" t="s">
        <v>147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80</v>
      </c>
      <c r="BK147" s="223">
        <f>ROUND(I147*H147,2)</f>
        <v>0</v>
      </c>
      <c r="BL147" s="16" t="s">
        <v>153</v>
      </c>
      <c r="BM147" s="222" t="s">
        <v>286</v>
      </c>
    </row>
    <row r="148" s="1" customFormat="1" ht="24" customHeight="1">
      <c r="B148" s="37"/>
      <c r="C148" s="211" t="s">
        <v>287</v>
      </c>
      <c r="D148" s="211" t="s">
        <v>149</v>
      </c>
      <c r="E148" s="212" t="s">
        <v>555</v>
      </c>
      <c r="F148" s="213" t="s">
        <v>556</v>
      </c>
      <c r="G148" s="214" t="s">
        <v>152</v>
      </c>
      <c r="H148" s="215">
        <v>30.390000000000001</v>
      </c>
      <c r="I148" s="216"/>
      <c r="J148" s="217">
        <f>ROUND(I148*H148,2)</f>
        <v>0</v>
      </c>
      <c r="K148" s="213" t="s">
        <v>19</v>
      </c>
      <c r="L148" s="42"/>
      <c r="M148" s="218" t="s">
        <v>19</v>
      </c>
      <c r="N148" s="219" t="s">
        <v>43</v>
      </c>
      <c r="O148" s="82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AR148" s="222" t="s">
        <v>153</v>
      </c>
      <c r="AT148" s="222" t="s">
        <v>149</v>
      </c>
      <c r="AU148" s="222" t="s">
        <v>82</v>
      </c>
      <c r="AY148" s="16" t="s">
        <v>147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80</v>
      </c>
      <c r="BK148" s="223">
        <f>ROUND(I148*H148,2)</f>
        <v>0</v>
      </c>
      <c r="BL148" s="16" t="s">
        <v>153</v>
      </c>
      <c r="BM148" s="222" t="s">
        <v>290</v>
      </c>
    </row>
    <row r="149" s="1" customFormat="1" ht="24" customHeight="1">
      <c r="B149" s="37"/>
      <c r="C149" s="211" t="s">
        <v>220</v>
      </c>
      <c r="D149" s="211" t="s">
        <v>149</v>
      </c>
      <c r="E149" s="212" t="s">
        <v>557</v>
      </c>
      <c r="F149" s="213" t="s">
        <v>558</v>
      </c>
      <c r="G149" s="214" t="s">
        <v>152</v>
      </c>
      <c r="H149" s="215">
        <v>30.390000000000001</v>
      </c>
      <c r="I149" s="216"/>
      <c r="J149" s="217">
        <f>ROUND(I149*H149,2)</f>
        <v>0</v>
      </c>
      <c r="K149" s="213" t="s">
        <v>19</v>
      </c>
      <c r="L149" s="42"/>
      <c r="M149" s="218" t="s">
        <v>19</v>
      </c>
      <c r="N149" s="219" t="s">
        <v>43</v>
      </c>
      <c r="O149" s="8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AR149" s="222" t="s">
        <v>153</v>
      </c>
      <c r="AT149" s="222" t="s">
        <v>149</v>
      </c>
      <c r="AU149" s="222" t="s">
        <v>82</v>
      </c>
      <c r="AY149" s="16" t="s">
        <v>147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80</v>
      </c>
      <c r="BK149" s="223">
        <f>ROUND(I149*H149,2)</f>
        <v>0</v>
      </c>
      <c r="BL149" s="16" t="s">
        <v>153</v>
      </c>
      <c r="BM149" s="222" t="s">
        <v>294</v>
      </c>
    </row>
    <row r="150" s="1" customFormat="1" ht="24" customHeight="1">
      <c r="B150" s="37"/>
      <c r="C150" s="211" t="s">
        <v>295</v>
      </c>
      <c r="D150" s="211" t="s">
        <v>149</v>
      </c>
      <c r="E150" s="212" t="s">
        <v>559</v>
      </c>
      <c r="F150" s="213" t="s">
        <v>560</v>
      </c>
      <c r="G150" s="214" t="s">
        <v>250</v>
      </c>
      <c r="H150" s="215">
        <v>0.59499999999999997</v>
      </c>
      <c r="I150" s="216"/>
      <c r="J150" s="217">
        <f>ROUND(I150*H150,2)</f>
        <v>0</v>
      </c>
      <c r="K150" s="213" t="s">
        <v>19</v>
      </c>
      <c r="L150" s="42"/>
      <c r="M150" s="218" t="s">
        <v>19</v>
      </c>
      <c r="N150" s="219" t="s">
        <v>43</v>
      </c>
      <c r="O150" s="8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AR150" s="222" t="s">
        <v>153</v>
      </c>
      <c r="AT150" s="222" t="s">
        <v>149</v>
      </c>
      <c r="AU150" s="222" t="s">
        <v>82</v>
      </c>
      <c r="AY150" s="16" t="s">
        <v>147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80</v>
      </c>
      <c r="BK150" s="223">
        <f>ROUND(I150*H150,2)</f>
        <v>0</v>
      </c>
      <c r="BL150" s="16" t="s">
        <v>153</v>
      </c>
      <c r="BM150" s="222" t="s">
        <v>299</v>
      </c>
    </row>
    <row r="151" s="11" customFormat="1" ht="22.8" customHeight="1">
      <c r="B151" s="195"/>
      <c r="C151" s="196"/>
      <c r="D151" s="197" t="s">
        <v>71</v>
      </c>
      <c r="E151" s="209" t="s">
        <v>153</v>
      </c>
      <c r="F151" s="209" t="s">
        <v>291</v>
      </c>
      <c r="G151" s="196"/>
      <c r="H151" s="196"/>
      <c r="I151" s="199"/>
      <c r="J151" s="210">
        <f>BK151</f>
        <v>0</v>
      </c>
      <c r="K151" s="196"/>
      <c r="L151" s="201"/>
      <c r="M151" s="202"/>
      <c r="N151" s="203"/>
      <c r="O151" s="203"/>
      <c r="P151" s="204">
        <f>SUM(P152:P157)</f>
        <v>0</v>
      </c>
      <c r="Q151" s="203"/>
      <c r="R151" s="204">
        <f>SUM(R152:R157)</f>
        <v>0</v>
      </c>
      <c r="S151" s="203"/>
      <c r="T151" s="205">
        <f>SUM(T152:T157)</f>
        <v>0</v>
      </c>
      <c r="AR151" s="206" t="s">
        <v>80</v>
      </c>
      <c r="AT151" s="207" t="s">
        <v>71</v>
      </c>
      <c r="AU151" s="207" t="s">
        <v>80</v>
      </c>
      <c r="AY151" s="206" t="s">
        <v>147</v>
      </c>
      <c r="BK151" s="208">
        <f>SUM(BK152:BK157)</f>
        <v>0</v>
      </c>
    </row>
    <row r="152" s="1" customFormat="1" ht="24" customHeight="1">
      <c r="B152" s="37"/>
      <c r="C152" s="211" t="s">
        <v>223</v>
      </c>
      <c r="D152" s="211" t="s">
        <v>149</v>
      </c>
      <c r="E152" s="212" t="s">
        <v>561</v>
      </c>
      <c r="F152" s="213" t="s">
        <v>562</v>
      </c>
      <c r="G152" s="214" t="s">
        <v>112</v>
      </c>
      <c r="H152" s="215">
        <v>1.26</v>
      </c>
      <c r="I152" s="216"/>
      <c r="J152" s="217">
        <f>ROUND(I152*H152,2)</f>
        <v>0</v>
      </c>
      <c r="K152" s="213" t="s">
        <v>19</v>
      </c>
      <c r="L152" s="42"/>
      <c r="M152" s="218" t="s">
        <v>19</v>
      </c>
      <c r="N152" s="219" t="s">
        <v>43</v>
      </c>
      <c r="O152" s="8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AR152" s="222" t="s">
        <v>153</v>
      </c>
      <c r="AT152" s="222" t="s">
        <v>149</v>
      </c>
      <c r="AU152" s="222" t="s">
        <v>82</v>
      </c>
      <c r="AY152" s="16" t="s">
        <v>147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80</v>
      </c>
      <c r="BK152" s="223">
        <f>ROUND(I152*H152,2)</f>
        <v>0</v>
      </c>
      <c r="BL152" s="16" t="s">
        <v>153</v>
      </c>
      <c r="BM152" s="222" t="s">
        <v>302</v>
      </c>
    </row>
    <row r="153" s="1" customFormat="1" ht="16.5" customHeight="1">
      <c r="B153" s="37"/>
      <c r="C153" s="211" t="s">
        <v>303</v>
      </c>
      <c r="D153" s="211" t="s">
        <v>149</v>
      </c>
      <c r="E153" s="212" t="s">
        <v>292</v>
      </c>
      <c r="F153" s="213" t="s">
        <v>293</v>
      </c>
      <c r="G153" s="214" t="s">
        <v>112</v>
      </c>
      <c r="H153" s="215">
        <v>42.034999999999997</v>
      </c>
      <c r="I153" s="216"/>
      <c r="J153" s="217">
        <f>ROUND(I153*H153,2)</f>
        <v>0</v>
      </c>
      <c r="K153" s="213" t="s">
        <v>19</v>
      </c>
      <c r="L153" s="42"/>
      <c r="M153" s="218" t="s">
        <v>19</v>
      </c>
      <c r="N153" s="219" t="s">
        <v>43</v>
      </c>
      <c r="O153" s="82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AR153" s="222" t="s">
        <v>153</v>
      </c>
      <c r="AT153" s="222" t="s">
        <v>149</v>
      </c>
      <c r="AU153" s="222" t="s">
        <v>82</v>
      </c>
      <c r="AY153" s="16" t="s">
        <v>147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80</v>
      </c>
      <c r="BK153" s="223">
        <f>ROUND(I153*H153,2)</f>
        <v>0</v>
      </c>
      <c r="BL153" s="16" t="s">
        <v>153</v>
      </c>
      <c r="BM153" s="222" t="s">
        <v>306</v>
      </c>
    </row>
    <row r="154" s="1" customFormat="1" ht="24" customHeight="1">
      <c r="B154" s="37"/>
      <c r="C154" s="211" t="s">
        <v>226</v>
      </c>
      <c r="D154" s="211" t="s">
        <v>149</v>
      </c>
      <c r="E154" s="212" t="s">
        <v>321</v>
      </c>
      <c r="F154" s="213" t="s">
        <v>322</v>
      </c>
      <c r="G154" s="214" t="s">
        <v>112</v>
      </c>
      <c r="H154" s="215">
        <v>0.75900000000000001</v>
      </c>
      <c r="I154" s="216"/>
      <c r="J154" s="217">
        <f>ROUND(I154*H154,2)</f>
        <v>0</v>
      </c>
      <c r="K154" s="213" t="s">
        <v>19</v>
      </c>
      <c r="L154" s="42"/>
      <c r="M154" s="218" t="s">
        <v>19</v>
      </c>
      <c r="N154" s="219" t="s">
        <v>43</v>
      </c>
      <c r="O154" s="82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AR154" s="222" t="s">
        <v>153</v>
      </c>
      <c r="AT154" s="222" t="s">
        <v>149</v>
      </c>
      <c r="AU154" s="222" t="s">
        <v>82</v>
      </c>
      <c r="AY154" s="16" t="s">
        <v>147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80</v>
      </c>
      <c r="BK154" s="223">
        <f>ROUND(I154*H154,2)</f>
        <v>0</v>
      </c>
      <c r="BL154" s="16" t="s">
        <v>153</v>
      </c>
      <c r="BM154" s="222" t="s">
        <v>309</v>
      </c>
    </row>
    <row r="155" s="1" customFormat="1" ht="24" customHeight="1">
      <c r="B155" s="37"/>
      <c r="C155" s="211" t="s">
        <v>310</v>
      </c>
      <c r="D155" s="211" t="s">
        <v>149</v>
      </c>
      <c r="E155" s="212" t="s">
        <v>563</v>
      </c>
      <c r="F155" s="213" t="s">
        <v>564</v>
      </c>
      <c r="G155" s="214" t="s">
        <v>112</v>
      </c>
      <c r="H155" s="215">
        <v>0.025999999999999999</v>
      </c>
      <c r="I155" s="216"/>
      <c r="J155" s="217">
        <f>ROUND(I155*H155,2)</f>
        <v>0</v>
      </c>
      <c r="K155" s="213" t="s">
        <v>19</v>
      </c>
      <c r="L155" s="42"/>
      <c r="M155" s="218" t="s">
        <v>19</v>
      </c>
      <c r="N155" s="219" t="s">
        <v>43</v>
      </c>
      <c r="O155" s="82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AR155" s="222" t="s">
        <v>153</v>
      </c>
      <c r="AT155" s="222" t="s">
        <v>149</v>
      </c>
      <c r="AU155" s="222" t="s">
        <v>82</v>
      </c>
      <c r="AY155" s="16" t="s">
        <v>147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80</v>
      </c>
      <c r="BK155" s="223">
        <f>ROUND(I155*H155,2)</f>
        <v>0</v>
      </c>
      <c r="BL155" s="16" t="s">
        <v>153</v>
      </c>
      <c r="BM155" s="222" t="s">
        <v>313</v>
      </c>
    </row>
    <row r="156" s="1" customFormat="1" ht="24" customHeight="1">
      <c r="B156" s="37"/>
      <c r="C156" s="211" t="s">
        <v>230</v>
      </c>
      <c r="D156" s="211" t="s">
        <v>149</v>
      </c>
      <c r="E156" s="212" t="s">
        <v>325</v>
      </c>
      <c r="F156" s="213" t="s">
        <v>326</v>
      </c>
      <c r="G156" s="214" t="s">
        <v>152</v>
      </c>
      <c r="H156" s="215">
        <v>1.3500000000000001</v>
      </c>
      <c r="I156" s="216"/>
      <c r="J156" s="217">
        <f>ROUND(I156*H156,2)</f>
        <v>0</v>
      </c>
      <c r="K156" s="213" t="s">
        <v>19</v>
      </c>
      <c r="L156" s="42"/>
      <c r="M156" s="218" t="s">
        <v>19</v>
      </c>
      <c r="N156" s="219" t="s">
        <v>43</v>
      </c>
      <c r="O156" s="8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AR156" s="222" t="s">
        <v>153</v>
      </c>
      <c r="AT156" s="222" t="s">
        <v>149</v>
      </c>
      <c r="AU156" s="222" t="s">
        <v>82</v>
      </c>
      <c r="AY156" s="16" t="s">
        <v>147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80</v>
      </c>
      <c r="BK156" s="223">
        <f>ROUND(I156*H156,2)</f>
        <v>0</v>
      </c>
      <c r="BL156" s="16" t="s">
        <v>153</v>
      </c>
      <c r="BM156" s="222" t="s">
        <v>316</v>
      </c>
    </row>
    <row r="157" s="1" customFormat="1" ht="16.5" customHeight="1">
      <c r="B157" s="37"/>
      <c r="C157" s="211" t="s">
        <v>317</v>
      </c>
      <c r="D157" s="211" t="s">
        <v>149</v>
      </c>
      <c r="E157" s="212" t="s">
        <v>565</v>
      </c>
      <c r="F157" s="213" t="s">
        <v>566</v>
      </c>
      <c r="G157" s="214" t="s">
        <v>152</v>
      </c>
      <c r="H157" s="215">
        <v>0.52000000000000002</v>
      </c>
      <c r="I157" s="216"/>
      <c r="J157" s="217">
        <f>ROUND(I157*H157,2)</f>
        <v>0</v>
      </c>
      <c r="K157" s="213" t="s">
        <v>19</v>
      </c>
      <c r="L157" s="42"/>
      <c r="M157" s="218" t="s">
        <v>19</v>
      </c>
      <c r="N157" s="219" t="s">
        <v>43</v>
      </c>
      <c r="O157" s="82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AR157" s="222" t="s">
        <v>153</v>
      </c>
      <c r="AT157" s="222" t="s">
        <v>149</v>
      </c>
      <c r="AU157" s="222" t="s">
        <v>82</v>
      </c>
      <c r="AY157" s="16" t="s">
        <v>147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80</v>
      </c>
      <c r="BK157" s="223">
        <f>ROUND(I157*H157,2)</f>
        <v>0</v>
      </c>
      <c r="BL157" s="16" t="s">
        <v>153</v>
      </c>
      <c r="BM157" s="222" t="s">
        <v>320</v>
      </c>
    </row>
    <row r="158" s="11" customFormat="1" ht="22.8" customHeight="1">
      <c r="B158" s="195"/>
      <c r="C158" s="196"/>
      <c r="D158" s="197" t="s">
        <v>71</v>
      </c>
      <c r="E158" s="209" t="s">
        <v>163</v>
      </c>
      <c r="F158" s="209" t="s">
        <v>328</v>
      </c>
      <c r="G158" s="196"/>
      <c r="H158" s="196"/>
      <c r="I158" s="199"/>
      <c r="J158" s="210">
        <f>BK158</f>
        <v>0</v>
      </c>
      <c r="K158" s="196"/>
      <c r="L158" s="201"/>
      <c r="M158" s="202"/>
      <c r="N158" s="203"/>
      <c r="O158" s="203"/>
      <c r="P158" s="204">
        <f>SUM(P159:P162)</f>
        <v>0</v>
      </c>
      <c r="Q158" s="203"/>
      <c r="R158" s="204">
        <f>SUM(R159:R162)</f>
        <v>0</v>
      </c>
      <c r="S158" s="203"/>
      <c r="T158" s="205">
        <f>SUM(T159:T162)</f>
        <v>0</v>
      </c>
      <c r="AR158" s="206" t="s">
        <v>80</v>
      </c>
      <c r="AT158" s="207" t="s">
        <v>71</v>
      </c>
      <c r="AU158" s="207" t="s">
        <v>80</v>
      </c>
      <c r="AY158" s="206" t="s">
        <v>147</v>
      </c>
      <c r="BK158" s="208">
        <f>SUM(BK159:BK162)</f>
        <v>0</v>
      </c>
    </row>
    <row r="159" s="1" customFormat="1" ht="16.5" customHeight="1">
      <c r="B159" s="37"/>
      <c r="C159" s="211" t="s">
        <v>235</v>
      </c>
      <c r="D159" s="211" t="s">
        <v>149</v>
      </c>
      <c r="E159" s="212" t="s">
        <v>333</v>
      </c>
      <c r="F159" s="213" t="s">
        <v>334</v>
      </c>
      <c r="G159" s="214" t="s">
        <v>152</v>
      </c>
      <c r="H159" s="215">
        <v>291.19999999999999</v>
      </c>
      <c r="I159" s="216"/>
      <c r="J159" s="217">
        <f>ROUND(I159*H159,2)</f>
        <v>0</v>
      </c>
      <c r="K159" s="213" t="s">
        <v>19</v>
      </c>
      <c r="L159" s="42"/>
      <c r="M159" s="218" t="s">
        <v>19</v>
      </c>
      <c r="N159" s="219" t="s">
        <v>43</v>
      </c>
      <c r="O159" s="82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AR159" s="222" t="s">
        <v>153</v>
      </c>
      <c r="AT159" s="222" t="s">
        <v>149</v>
      </c>
      <c r="AU159" s="222" t="s">
        <v>82</v>
      </c>
      <c r="AY159" s="16" t="s">
        <v>147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80</v>
      </c>
      <c r="BK159" s="223">
        <f>ROUND(I159*H159,2)</f>
        <v>0</v>
      </c>
      <c r="BL159" s="16" t="s">
        <v>153</v>
      </c>
      <c r="BM159" s="222" t="s">
        <v>323</v>
      </c>
    </row>
    <row r="160" s="1" customFormat="1" ht="24" customHeight="1">
      <c r="B160" s="37"/>
      <c r="C160" s="211" t="s">
        <v>324</v>
      </c>
      <c r="D160" s="211" t="s">
        <v>149</v>
      </c>
      <c r="E160" s="212" t="s">
        <v>336</v>
      </c>
      <c r="F160" s="213" t="s">
        <v>337</v>
      </c>
      <c r="G160" s="214" t="s">
        <v>152</v>
      </c>
      <c r="H160" s="215">
        <v>582.39999999999998</v>
      </c>
      <c r="I160" s="216"/>
      <c r="J160" s="217">
        <f>ROUND(I160*H160,2)</f>
        <v>0</v>
      </c>
      <c r="K160" s="213" t="s">
        <v>19</v>
      </c>
      <c r="L160" s="42"/>
      <c r="M160" s="218" t="s">
        <v>19</v>
      </c>
      <c r="N160" s="219" t="s">
        <v>43</v>
      </c>
      <c r="O160" s="82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AR160" s="222" t="s">
        <v>153</v>
      </c>
      <c r="AT160" s="222" t="s">
        <v>149</v>
      </c>
      <c r="AU160" s="222" t="s">
        <v>82</v>
      </c>
      <c r="AY160" s="16" t="s">
        <v>147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80</v>
      </c>
      <c r="BK160" s="223">
        <f>ROUND(I160*H160,2)</f>
        <v>0</v>
      </c>
      <c r="BL160" s="16" t="s">
        <v>153</v>
      </c>
      <c r="BM160" s="222" t="s">
        <v>327</v>
      </c>
    </row>
    <row r="161" s="1" customFormat="1" ht="24" customHeight="1">
      <c r="B161" s="37"/>
      <c r="C161" s="211" t="s">
        <v>238</v>
      </c>
      <c r="D161" s="211" t="s">
        <v>149</v>
      </c>
      <c r="E161" s="212" t="s">
        <v>343</v>
      </c>
      <c r="F161" s="213" t="s">
        <v>344</v>
      </c>
      <c r="G161" s="214" t="s">
        <v>152</v>
      </c>
      <c r="H161" s="215">
        <v>291.19999999999999</v>
      </c>
      <c r="I161" s="216"/>
      <c r="J161" s="217">
        <f>ROUND(I161*H161,2)</f>
        <v>0</v>
      </c>
      <c r="K161" s="213" t="s">
        <v>19</v>
      </c>
      <c r="L161" s="42"/>
      <c r="M161" s="218" t="s">
        <v>19</v>
      </c>
      <c r="N161" s="219" t="s">
        <v>43</v>
      </c>
      <c r="O161" s="8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AR161" s="222" t="s">
        <v>153</v>
      </c>
      <c r="AT161" s="222" t="s">
        <v>149</v>
      </c>
      <c r="AU161" s="222" t="s">
        <v>82</v>
      </c>
      <c r="AY161" s="16" t="s">
        <v>147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80</v>
      </c>
      <c r="BK161" s="223">
        <f>ROUND(I161*H161,2)</f>
        <v>0</v>
      </c>
      <c r="BL161" s="16" t="s">
        <v>153</v>
      </c>
      <c r="BM161" s="222" t="s">
        <v>331</v>
      </c>
    </row>
    <row r="162" s="1" customFormat="1" ht="24" customHeight="1">
      <c r="B162" s="37"/>
      <c r="C162" s="211" t="s">
        <v>332</v>
      </c>
      <c r="D162" s="211" t="s">
        <v>149</v>
      </c>
      <c r="E162" s="212" t="s">
        <v>347</v>
      </c>
      <c r="F162" s="213" t="s">
        <v>348</v>
      </c>
      <c r="G162" s="214" t="s">
        <v>152</v>
      </c>
      <c r="H162" s="215">
        <v>517.60000000000002</v>
      </c>
      <c r="I162" s="216"/>
      <c r="J162" s="217">
        <f>ROUND(I162*H162,2)</f>
        <v>0</v>
      </c>
      <c r="K162" s="213" t="s">
        <v>19</v>
      </c>
      <c r="L162" s="42"/>
      <c r="M162" s="218" t="s">
        <v>19</v>
      </c>
      <c r="N162" s="219" t="s">
        <v>43</v>
      </c>
      <c r="O162" s="82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AR162" s="222" t="s">
        <v>153</v>
      </c>
      <c r="AT162" s="222" t="s">
        <v>149</v>
      </c>
      <c r="AU162" s="222" t="s">
        <v>82</v>
      </c>
      <c r="AY162" s="16" t="s">
        <v>147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80</v>
      </c>
      <c r="BK162" s="223">
        <f>ROUND(I162*H162,2)</f>
        <v>0</v>
      </c>
      <c r="BL162" s="16" t="s">
        <v>153</v>
      </c>
      <c r="BM162" s="222" t="s">
        <v>335</v>
      </c>
    </row>
    <row r="163" s="11" customFormat="1" ht="22.8" customHeight="1">
      <c r="B163" s="195"/>
      <c r="C163" s="196"/>
      <c r="D163" s="197" t="s">
        <v>71</v>
      </c>
      <c r="E163" s="209" t="s">
        <v>159</v>
      </c>
      <c r="F163" s="209" t="s">
        <v>567</v>
      </c>
      <c r="G163" s="196"/>
      <c r="H163" s="196"/>
      <c r="I163" s="199"/>
      <c r="J163" s="210">
        <f>BK163</f>
        <v>0</v>
      </c>
      <c r="K163" s="196"/>
      <c r="L163" s="201"/>
      <c r="M163" s="202"/>
      <c r="N163" s="203"/>
      <c r="O163" s="203"/>
      <c r="P163" s="204">
        <f>SUM(P164:P165)</f>
        <v>0</v>
      </c>
      <c r="Q163" s="203"/>
      <c r="R163" s="204">
        <f>SUM(R164:R165)</f>
        <v>0</v>
      </c>
      <c r="S163" s="203"/>
      <c r="T163" s="205">
        <f>SUM(T164:T165)</f>
        <v>0</v>
      </c>
      <c r="AR163" s="206" t="s">
        <v>80</v>
      </c>
      <c r="AT163" s="207" t="s">
        <v>71</v>
      </c>
      <c r="AU163" s="207" t="s">
        <v>80</v>
      </c>
      <c r="AY163" s="206" t="s">
        <v>147</v>
      </c>
      <c r="BK163" s="208">
        <f>SUM(BK164:BK165)</f>
        <v>0</v>
      </c>
    </row>
    <row r="164" s="1" customFormat="1" ht="16.5" customHeight="1">
      <c r="B164" s="37"/>
      <c r="C164" s="211" t="s">
        <v>243</v>
      </c>
      <c r="D164" s="211" t="s">
        <v>149</v>
      </c>
      <c r="E164" s="212" t="s">
        <v>568</v>
      </c>
      <c r="F164" s="213" t="s">
        <v>569</v>
      </c>
      <c r="G164" s="214" t="s">
        <v>112</v>
      </c>
      <c r="H164" s="215">
        <v>0.377</v>
      </c>
      <c r="I164" s="216"/>
      <c r="J164" s="217">
        <f>ROUND(I164*H164,2)</f>
        <v>0</v>
      </c>
      <c r="K164" s="213" t="s">
        <v>19</v>
      </c>
      <c r="L164" s="42"/>
      <c r="M164" s="218" t="s">
        <v>19</v>
      </c>
      <c r="N164" s="219" t="s">
        <v>43</v>
      </c>
      <c r="O164" s="82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AR164" s="222" t="s">
        <v>153</v>
      </c>
      <c r="AT164" s="222" t="s">
        <v>149</v>
      </c>
      <c r="AU164" s="222" t="s">
        <v>82</v>
      </c>
      <c r="AY164" s="16" t="s">
        <v>147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80</v>
      </c>
      <c r="BK164" s="223">
        <f>ROUND(I164*H164,2)</f>
        <v>0</v>
      </c>
      <c r="BL164" s="16" t="s">
        <v>153</v>
      </c>
      <c r="BM164" s="222" t="s">
        <v>338</v>
      </c>
    </row>
    <row r="165" s="1" customFormat="1" ht="16.5" customHeight="1">
      <c r="B165" s="37"/>
      <c r="C165" s="211" t="s">
        <v>339</v>
      </c>
      <c r="D165" s="211" t="s">
        <v>149</v>
      </c>
      <c r="E165" s="212" t="s">
        <v>570</v>
      </c>
      <c r="F165" s="213" t="s">
        <v>571</v>
      </c>
      <c r="G165" s="214" t="s">
        <v>152</v>
      </c>
      <c r="H165" s="215">
        <v>2.9900000000000002</v>
      </c>
      <c r="I165" s="216"/>
      <c r="J165" s="217">
        <f>ROUND(I165*H165,2)</f>
        <v>0</v>
      </c>
      <c r="K165" s="213" t="s">
        <v>19</v>
      </c>
      <c r="L165" s="42"/>
      <c r="M165" s="218" t="s">
        <v>19</v>
      </c>
      <c r="N165" s="219" t="s">
        <v>43</v>
      </c>
      <c r="O165" s="82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AR165" s="222" t="s">
        <v>153</v>
      </c>
      <c r="AT165" s="222" t="s">
        <v>149</v>
      </c>
      <c r="AU165" s="222" t="s">
        <v>82</v>
      </c>
      <c r="AY165" s="16" t="s">
        <v>147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80</v>
      </c>
      <c r="BK165" s="223">
        <f>ROUND(I165*H165,2)</f>
        <v>0</v>
      </c>
      <c r="BL165" s="16" t="s">
        <v>153</v>
      </c>
      <c r="BM165" s="222" t="s">
        <v>342</v>
      </c>
    </row>
    <row r="166" s="11" customFormat="1" ht="22.8" customHeight="1">
      <c r="B166" s="195"/>
      <c r="C166" s="196"/>
      <c r="D166" s="197" t="s">
        <v>71</v>
      </c>
      <c r="E166" s="209" t="s">
        <v>162</v>
      </c>
      <c r="F166" s="209" t="s">
        <v>357</v>
      </c>
      <c r="G166" s="196"/>
      <c r="H166" s="196"/>
      <c r="I166" s="199"/>
      <c r="J166" s="210">
        <f>BK166</f>
        <v>0</v>
      </c>
      <c r="K166" s="196"/>
      <c r="L166" s="201"/>
      <c r="M166" s="202"/>
      <c r="N166" s="203"/>
      <c r="O166" s="203"/>
      <c r="P166" s="204">
        <f>SUM(P167:P195)</f>
        <v>0</v>
      </c>
      <c r="Q166" s="203"/>
      <c r="R166" s="204">
        <f>SUM(R167:R195)</f>
        <v>0</v>
      </c>
      <c r="S166" s="203"/>
      <c r="T166" s="205">
        <f>SUM(T167:T195)</f>
        <v>0</v>
      </c>
      <c r="AR166" s="206" t="s">
        <v>80</v>
      </c>
      <c r="AT166" s="207" t="s">
        <v>71</v>
      </c>
      <c r="AU166" s="207" t="s">
        <v>80</v>
      </c>
      <c r="AY166" s="206" t="s">
        <v>147</v>
      </c>
      <c r="BK166" s="208">
        <f>SUM(BK167:BK195)</f>
        <v>0</v>
      </c>
    </row>
    <row r="167" s="1" customFormat="1" ht="24" customHeight="1">
      <c r="B167" s="37"/>
      <c r="C167" s="211" t="s">
        <v>246</v>
      </c>
      <c r="D167" s="211" t="s">
        <v>149</v>
      </c>
      <c r="E167" s="212" t="s">
        <v>572</v>
      </c>
      <c r="F167" s="213" t="s">
        <v>573</v>
      </c>
      <c r="G167" s="214" t="s">
        <v>298</v>
      </c>
      <c r="H167" s="215">
        <v>3</v>
      </c>
      <c r="I167" s="216"/>
      <c r="J167" s="217">
        <f>ROUND(I167*H167,2)</f>
        <v>0</v>
      </c>
      <c r="K167" s="213" t="s">
        <v>19</v>
      </c>
      <c r="L167" s="42"/>
      <c r="M167" s="218" t="s">
        <v>19</v>
      </c>
      <c r="N167" s="219" t="s">
        <v>43</v>
      </c>
      <c r="O167" s="82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AR167" s="222" t="s">
        <v>153</v>
      </c>
      <c r="AT167" s="222" t="s">
        <v>149</v>
      </c>
      <c r="AU167" s="222" t="s">
        <v>82</v>
      </c>
      <c r="AY167" s="16" t="s">
        <v>147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80</v>
      </c>
      <c r="BK167" s="223">
        <f>ROUND(I167*H167,2)</f>
        <v>0</v>
      </c>
      <c r="BL167" s="16" t="s">
        <v>153</v>
      </c>
      <c r="BM167" s="222" t="s">
        <v>345</v>
      </c>
    </row>
    <row r="168" s="1" customFormat="1" ht="16.5" customHeight="1">
      <c r="B168" s="37"/>
      <c r="C168" s="247" t="s">
        <v>346</v>
      </c>
      <c r="D168" s="247" t="s">
        <v>257</v>
      </c>
      <c r="E168" s="248" t="s">
        <v>574</v>
      </c>
      <c r="F168" s="249" t="s">
        <v>575</v>
      </c>
      <c r="G168" s="250" t="s">
        <v>298</v>
      </c>
      <c r="H168" s="251">
        <v>3</v>
      </c>
      <c r="I168" s="252"/>
      <c r="J168" s="253">
        <f>ROUND(I168*H168,2)</f>
        <v>0</v>
      </c>
      <c r="K168" s="249" t="s">
        <v>19</v>
      </c>
      <c r="L168" s="254"/>
      <c r="M168" s="255" t="s">
        <v>19</v>
      </c>
      <c r="N168" s="256" t="s">
        <v>43</v>
      </c>
      <c r="O168" s="82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AR168" s="222" t="s">
        <v>162</v>
      </c>
      <c r="AT168" s="222" t="s">
        <v>257</v>
      </c>
      <c r="AU168" s="222" t="s">
        <v>82</v>
      </c>
      <c r="AY168" s="16" t="s">
        <v>147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80</v>
      </c>
      <c r="BK168" s="223">
        <f>ROUND(I168*H168,2)</f>
        <v>0</v>
      </c>
      <c r="BL168" s="16" t="s">
        <v>153</v>
      </c>
      <c r="BM168" s="222" t="s">
        <v>349</v>
      </c>
    </row>
    <row r="169" s="1" customFormat="1" ht="24" customHeight="1">
      <c r="B169" s="37"/>
      <c r="C169" s="211" t="s">
        <v>251</v>
      </c>
      <c r="D169" s="211" t="s">
        <v>149</v>
      </c>
      <c r="E169" s="212" t="s">
        <v>576</v>
      </c>
      <c r="F169" s="213" t="s">
        <v>577</v>
      </c>
      <c r="G169" s="214" t="s">
        <v>298</v>
      </c>
      <c r="H169" s="215">
        <v>3</v>
      </c>
      <c r="I169" s="216"/>
      <c r="J169" s="217">
        <f>ROUND(I169*H169,2)</f>
        <v>0</v>
      </c>
      <c r="K169" s="213" t="s">
        <v>19</v>
      </c>
      <c r="L169" s="42"/>
      <c r="M169" s="218" t="s">
        <v>19</v>
      </c>
      <c r="N169" s="219" t="s">
        <v>43</v>
      </c>
      <c r="O169" s="82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AR169" s="222" t="s">
        <v>153</v>
      </c>
      <c r="AT169" s="222" t="s">
        <v>149</v>
      </c>
      <c r="AU169" s="222" t="s">
        <v>82</v>
      </c>
      <c r="AY169" s="16" t="s">
        <v>147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80</v>
      </c>
      <c r="BK169" s="223">
        <f>ROUND(I169*H169,2)</f>
        <v>0</v>
      </c>
      <c r="BL169" s="16" t="s">
        <v>153</v>
      </c>
      <c r="BM169" s="222" t="s">
        <v>352</v>
      </c>
    </row>
    <row r="170" s="1" customFormat="1" ht="16.5" customHeight="1">
      <c r="B170" s="37"/>
      <c r="C170" s="247" t="s">
        <v>353</v>
      </c>
      <c r="D170" s="247" t="s">
        <v>257</v>
      </c>
      <c r="E170" s="248" t="s">
        <v>578</v>
      </c>
      <c r="F170" s="249" t="s">
        <v>579</v>
      </c>
      <c r="G170" s="250" t="s">
        <v>298</v>
      </c>
      <c r="H170" s="251">
        <v>3</v>
      </c>
      <c r="I170" s="252"/>
      <c r="J170" s="253">
        <f>ROUND(I170*H170,2)</f>
        <v>0</v>
      </c>
      <c r="K170" s="249" t="s">
        <v>19</v>
      </c>
      <c r="L170" s="254"/>
      <c r="M170" s="255" t="s">
        <v>19</v>
      </c>
      <c r="N170" s="256" t="s">
        <v>43</v>
      </c>
      <c r="O170" s="82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AR170" s="222" t="s">
        <v>162</v>
      </c>
      <c r="AT170" s="222" t="s">
        <v>257</v>
      </c>
      <c r="AU170" s="222" t="s">
        <v>82</v>
      </c>
      <c r="AY170" s="16" t="s">
        <v>147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80</v>
      </c>
      <c r="BK170" s="223">
        <f>ROUND(I170*H170,2)</f>
        <v>0</v>
      </c>
      <c r="BL170" s="16" t="s">
        <v>153</v>
      </c>
      <c r="BM170" s="222" t="s">
        <v>356</v>
      </c>
    </row>
    <row r="171" s="1" customFormat="1" ht="24" customHeight="1">
      <c r="B171" s="37"/>
      <c r="C171" s="211" t="s">
        <v>255</v>
      </c>
      <c r="D171" s="211" t="s">
        <v>149</v>
      </c>
      <c r="E171" s="212" t="s">
        <v>580</v>
      </c>
      <c r="F171" s="213" t="s">
        <v>581</v>
      </c>
      <c r="G171" s="214" t="s">
        <v>298</v>
      </c>
      <c r="H171" s="215">
        <v>1</v>
      </c>
      <c r="I171" s="216"/>
      <c r="J171" s="217">
        <f>ROUND(I171*H171,2)</f>
        <v>0</v>
      </c>
      <c r="K171" s="213" t="s">
        <v>19</v>
      </c>
      <c r="L171" s="42"/>
      <c r="M171" s="218" t="s">
        <v>19</v>
      </c>
      <c r="N171" s="219" t="s">
        <v>43</v>
      </c>
      <c r="O171" s="82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AR171" s="222" t="s">
        <v>153</v>
      </c>
      <c r="AT171" s="222" t="s">
        <v>149</v>
      </c>
      <c r="AU171" s="222" t="s">
        <v>82</v>
      </c>
      <c r="AY171" s="16" t="s">
        <v>147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80</v>
      </c>
      <c r="BK171" s="223">
        <f>ROUND(I171*H171,2)</f>
        <v>0</v>
      </c>
      <c r="BL171" s="16" t="s">
        <v>153</v>
      </c>
      <c r="BM171" s="222" t="s">
        <v>360</v>
      </c>
    </row>
    <row r="172" s="1" customFormat="1" ht="24" customHeight="1">
      <c r="B172" s="37"/>
      <c r="C172" s="247" t="s">
        <v>361</v>
      </c>
      <c r="D172" s="247" t="s">
        <v>257</v>
      </c>
      <c r="E172" s="248" t="s">
        <v>582</v>
      </c>
      <c r="F172" s="249" t="s">
        <v>583</v>
      </c>
      <c r="G172" s="250" t="s">
        <v>298</v>
      </c>
      <c r="H172" s="251">
        <v>1</v>
      </c>
      <c r="I172" s="252"/>
      <c r="J172" s="253">
        <f>ROUND(I172*H172,2)</f>
        <v>0</v>
      </c>
      <c r="K172" s="249" t="s">
        <v>19</v>
      </c>
      <c r="L172" s="254"/>
      <c r="M172" s="255" t="s">
        <v>19</v>
      </c>
      <c r="N172" s="256" t="s">
        <v>43</v>
      </c>
      <c r="O172" s="82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AR172" s="222" t="s">
        <v>162</v>
      </c>
      <c r="AT172" s="222" t="s">
        <v>257</v>
      </c>
      <c r="AU172" s="222" t="s">
        <v>82</v>
      </c>
      <c r="AY172" s="16" t="s">
        <v>147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80</v>
      </c>
      <c r="BK172" s="223">
        <f>ROUND(I172*H172,2)</f>
        <v>0</v>
      </c>
      <c r="BL172" s="16" t="s">
        <v>153</v>
      </c>
      <c r="BM172" s="222" t="s">
        <v>364</v>
      </c>
    </row>
    <row r="173" s="1" customFormat="1" ht="24" customHeight="1">
      <c r="B173" s="37"/>
      <c r="C173" s="211" t="s">
        <v>260</v>
      </c>
      <c r="D173" s="211" t="s">
        <v>149</v>
      </c>
      <c r="E173" s="212" t="s">
        <v>584</v>
      </c>
      <c r="F173" s="213" t="s">
        <v>585</v>
      </c>
      <c r="G173" s="214" t="s">
        <v>172</v>
      </c>
      <c r="H173" s="215">
        <v>525.39999999999998</v>
      </c>
      <c r="I173" s="216"/>
      <c r="J173" s="217">
        <f>ROUND(I173*H173,2)</f>
        <v>0</v>
      </c>
      <c r="K173" s="213" t="s">
        <v>19</v>
      </c>
      <c r="L173" s="42"/>
      <c r="M173" s="218" t="s">
        <v>19</v>
      </c>
      <c r="N173" s="219" t="s">
        <v>43</v>
      </c>
      <c r="O173" s="82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AR173" s="222" t="s">
        <v>153</v>
      </c>
      <c r="AT173" s="222" t="s">
        <v>149</v>
      </c>
      <c r="AU173" s="222" t="s">
        <v>82</v>
      </c>
      <c r="AY173" s="16" t="s">
        <v>147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80</v>
      </c>
      <c r="BK173" s="223">
        <f>ROUND(I173*H173,2)</f>
        <v>0</v>
      </c>
      <c r="BL173" s="16" t="s">
        <v>153</v>
      </c>
      <c r="BM173" s="222" t="s">
        <v>367</v>
      </c>
    </row>
    <row r="174" s="1" customFormat="1" ht="24" customHeight="1">
      <c r="B174" s="37"/>
      <c r="C174" s="247" t="s">
        <v>368</v>
      </c>
      <c r="D174" s="247" t="s">
        <v>257</v>
      </c>
      <c r="E174" s="248" t="s">
        <v>586</v>
      </c>
      <c r="F174" s="249" t="s">
        <v>587</v>
      </c>
      <c r="G174" s="250" t="s">
        <v>172</v>
      </c>
      <c r="H174" s="251">
        <v>533.28099999999995</v>
      </c>
      <c r="I174" s="252"/>
      <c r="J174" s="253">
        <f>ROUND(I174*H174,2)</f>
        <v>0</v>
      </c>
      <c r="K174" s="249" t="s">
        <v>19</v>
      </c>
      <c r="L174" s="254"/>
      <c r="M174" s="255" t="s">
        <v>19</v>
      </c>
      <c r="N174" s="256" t="s">
        <v>43</v>
      </c>
      <c r="O174" s="82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AR174" s="222" t="s">
        <v>162</v>
      </c>
      <c r="AT174" s="222" t="s">
        <v>257</v>
      </c>
      <c r="AU174" s="222" t="s">
        <v>82</v>
      </c>
      <c r="AY174" s="16" t="s">
        <v>147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80</v>
      </c>
      <c r="BK174" s="223">
        <f>ROUND(I174*H174,2)</f>
        <v>0</v>
      </c>
      <c r="BL174" s="16" t="s">
        <v>153</v>
      </c>
      <c r="BM174" s="222" t="s">
        <v>371</v>
      </c>
    </row>
    <row r="175" s="1" customFormat="1" ht="24" customHeight="1">
      <c r="B175" s="37"/>
      <c r="C175" s="211" t="s">
        <v>263</v>
      </c>
      <c r="D175" s="211" t="s">
        <v>149</v>
      </c>
      <c r="E175" s="212" t="s">
        <v>588</v>
      </c>
      <c r="F175" s="213" t="s">
        <v>589</v>
      </c>
      <c r="G175" s="214" t="s">
        <v>298</v>
      </c>
      <c r="H175" s="215">
        <v>16</v>
      </c>
      <c r="I175" s="216"/>
      <c r="J175" s="217">
        <f>ROUND(I175*H175,2)</f>
        <v>0</v>
      </c>
      <c r="K175" s="213" t="s">
        <v>19</v>
      </c>
      <c r="L175" s="42"/>
      <c r="M175" s="218" t="s">
        <v>19</v>
      </c>
      <c r="N175" s="219" t="s">
        <v>43</v>
      </c>
      <c r="O175" s="82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AR175" s="222" t="s">
        <v>153</v>
      </c>
      <c r="AT175" s="222" t="s">
        <v>149</v>
      </c>
      <c r="AU175" s="222" t="s">
        <v>82</v>
      </c>
      <c r="AY175" s="16" t="s">
        <v>147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80</v>
      </c>
      <c r="BK175" s="223">
        <f>ROUND(I175*H175,2)</f>
        <v>0</v>
      </c>
      <c r="BL175" s="16" t="s">
        <v>153</v>
      </c>
      <c r="BM175" s="222" t="s">
        <v>374</v>
      </c>
    </row>
    <row r="176" s="1" customFormat="1" ht="16.5" customHeight="1">
      <c r="B176" s="37"/>
      <c r="C176" s="247" t="s">
        <v>375</v>
      </c>
      <c r="D176" s="247" t="s">
        <v>257</v>
      </c>
      <c r="E176" s="248" t="s">
        <v>590</v>
      </c>
      <c r="F176" s="249" t="s">
        <v>591</v>
      </c>
      <c r="G176" s="250" t="s">
        <v>298</v>
      </c>
      <c r="H176" s="251">
        <v>6.0899999999999999</v>
      </c>
      <c r="I176" s="252"/>
      <c r="J176" s="253">
        <f>ROUND(I176*H176,2)</f>
        <v>0</v>
      </c>
      <c r="K176" s="249" t="s">
        <v>19</v>
      </c>
      <c r="L176" s="254"/>
      <c r="M176" s="255" t="s">
        <v>19</v>
      </c>
      <c r="N176" s="256" t="s">
        <v>43</v>
      </c>
      <c r="O176" s="82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AR176" s="222" t="s">
        <v>162</v>
      </c>
      <c r="AT176" s="222" t="s">
        <v>257</v>
      </c>
      <c r="AU176" s="222" t="s">
        <v>82</v>
      </c>
      <c r="AY176" s="16" t="s">
        <v>147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80</v>
      </c>
      <c r="BK176" s="223">
        <f>ROUND(I176*H176,2)</f>
        <v>0</v>
      </c>
      <c r="BL176" s="16" t="s">
        <v>153</v>
      </c>
      <c r="BM176" s="222" t="s">
        <v>378</v>
      </c>
    </row>
    <row r="177" s="1" customFormat="1" ht="16.5" customHeight="1">
      <c r="B177" s="37"/>
      <c r="C177" s="247" t="s">
        <v>379</v>
      </c>
      <c r="D177" s="247" t="s">
        <v>257</v>
      </c>
      <c r="E177" s="248" t="s">
        <v>592</v>
      </c>
      <c r="F177" s="249" t="s">
        <v>593</v>
      </c>
      <c r="G177" s="250" t="s">
        <v>298</v>
      </c>
      <c r="H177" s="251">
        <v>6.0899999999999999</v>
      </c>
      <c r="I177" s="252"/>
      <c r="J177" s="253">
        <f>ROUND(I177*H177,2)</f>
        <v>0</v>
      </c>
      <c r="K177" s="249" t="s">
        <v>19</v>
      </c>
      <c r="L177" s="254"/>
      <c r="M177" s="255" t="s">
        <v>19</v>
      </c>
      <c r="N177" s="256" t="s">
        <v>43</v>
      </c>
      <c r="O177" s="82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AR177" s="222" t="s">
        <v>162</v>
      </c>
      <c r="AT177" s="222" t="s">
        <v>257</v>
      </c>
      <c r="AU177" s="222" t="s">
        <v>82</v>
      </c>
      <c r="AY177" s="16" t="s">
        <v>147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80</v>
      </c>
      <c r="BK177" s="223">
        <f>ROUND(I177*H177,2)</f>
        <v>0</v>
      </c>
      <c r="BL177" s="16" t="s">
        <v>153</v>
      </c>
      <c r="BM177" s="222" t="s">
        <v>382</v>
      </c>
    </row>
    <row r="178" s="1" customFormat="1" ht="24" customHeight="1">
      <c r="B178" s="37"/>
      <c r="C178" s="247" t="s">
        <v>383</v>
      </c>
      <c r="D178" s="247" t="s">
        <v>257</v>
      </c>
      <c r="E178" s="248" t="s">
        <v>594</v>
      </c>
      <c r="F178" s="249" t="s">
        <v>595</v>
      </c>
      <c r="G178" s="250" t="s">
        <v>298</v>
      </c>
      <c r="H178" s="251">
        <v>4.0599999999999996</v>
      </c>
      <c r="I178" s="252"/>
      <c r="J178" s="253">
        <f>ROUND(I178*H178,2)</f>
        <v>0</v>
      </c>
      <c r="K178" s="249" t="s">
        <v>19</v>
      </c>
      <c r="L178" s="254"/>
      <c r="M178" s="255" t="s">
        <v>19</v>
      </c>
      <c r="N178" s="256" t="s">
        <v>43</v>
      </c>
      <c r="O178" s="82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AR178" s="222" t="s">
        <v>162</v>
      </c>
      <c r="AT178" s="222" t="s">
        <v>257</v>
      </c>
      <c r="AU178" s="222" t="s">
        <v>82</v>
      </c>
      <c r="AY178" s="16" t="s">
        <v>147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80</v>
      </c>
      <c r="BK178" s="223">
        <f>ROUND(I178*H178,2)</f>
        <v>0</v>
      </c>
      <c r="BL178" s="16" t="s">
        <v>153</v>
      </c>
      <c r="BM178" s="222" t="s">
        <v>386</v>
      </c>
    </row>
    <row r="179" s="1" customFormat="1" ht="16.5" customHeight="1">
      <c r="B179" s="37"/>
      <c r="C179" s="211" t="s">
        <v>271</v>
      </c>
      <c r="D179" s="211" t="s">
        <v>149</v>
      </c>
      <c r="E179" s="212" t="s">
        <v>596</v>
      </c>
      <c r="F179" s="213" t="s">
        <v>597</v>
      </c>
      <c r="G179" s="214" t="s">
        <v>298</v>
      </c>
      <c r="H179" s="215">
        <v>1</v>
      </c>
      <c r="I179" s="216"/>
      <c r="J179" s="217">
        <f>ROUND(I179*H179,2)</f>
        <v>0</v>
      </c>
      <c r="K179" s="213" t="s">
        <v>19</v>
      </c>
      <c r="L179" s="42"/>
      <c r="M179" s="218" t="s">
        <v>19</v>
      </c>
      <c r="N179" s="219" t="s">
        <v>43</v>
      </c>
      <c r="O179" s="82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AR179" s="222" t="s">
        <v>153</v>
      </c>
      <c r="AT179" s="222" t="s">
        <v>149</v>
      </c>
      <c r="AU179" s="222" t="s">
        <v>82</v>
      </c>
      <c r="AY179" s="16" t="s">
        <v>147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80</v>
      </c>
      <c r="BK179" s="223">
        <f>ROUND(I179*H179,2)</f>
        <v>0</v>
      </c>
      <c r="BL179" s="16" t="s">
        <v>153</v>
      </c>
      <c r="BM179" s="222" t="s">
        <v>389</v>
      </c>
    </row>
    <row r="180" s="1" customFormat="1" ht="24" customHeight="1">
      <c r="B180" s="37"/>
      <c r="C180" s="247" t="s">
        <v>390</v>
      </c>
      <c r="D180" s="247" t="s">
        <v>257</v>
      </c>
      <c r="E180" s="248" t="s">
        <v>598</v>
      </c>
      <c r="F180" s="249" t="s">
        <v>599</v>
      </c>
      <c r="G180" s="250" t="s">
        <v>298</v>
      </c>
      <c r="H180" s="251">
        <v>1</v>
      </c>
      <c r="I180" s="252"/>
      <c r="J180" s="253">
        <f>ROUND(I180*H180,2)</f>
        <v>0</v>
      </c>
      <c r="K180" s="249" t="s">
        <v>19</v>
      </c>
      <c r="L180" s="254"/>
      <c r="M180" s="255" t="s">
        <v>19</v>
      </c>
      <c r="N180" s="256" t="s">
        <v>43</v>
      </c>
      <c r="O180" s="82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AR180" s="222" t="s">
        <v>162</v>
      </c>
      <c r="AT180" s="222" t="s">
        <v>257</v>
      </c>
      <c r="AU180" s="222" t="s">
        <v>82</v>
      </c>
      <c r="AY180" s="16" t="s">
        <v>147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80</v>
      </c>
      <c r="BK180" s="223">
        <f>ROUND(I180*H180,2)</f>
        <v>0</v>
      </c>
      <c r="BL180" s="16" t="s">
        <v>153</v>
      </c>
      <c r="BM180" s="222" t="s">
        <v>393</v>
      </c>
    </row>
    <row r="181" s="1" customFormat="1" ht="16.5" customHeight="1">
      <c r="B181" s="37"/>
      <c r="C181" s="211" t="s">
        <v>276</v>
      </c>
      <c r="D181" s="211" t="s">
        <v>149</v>
      </c>
      <c r="E181" s="212" t="s">
        <v>600</v>
      </c>
      <c r="F181" s="213" t="s">
        <v>601</v>
      </c>
      <c r="G181" s="214" t="s">
        <v>298</v>
      </c>
      <c r="H181" s="215">
        <v>1</v>
      </c>
      <c r="I181" s="216"/>
      <c r="J181" s="217">
        <f>ROUND(I181*H181,2)</f>
        <v>0</v>
      </c>
      <c r="K181" s="213" t="s">
        <v>19</v>
      </c>
      <c r="L181" s="42"/>
      <c r="M181" s="218" t="s">
        <v>19</v>
      </c>
      <c r="N181" s="219" t="s">
        <v>43</v>
      </c>
      <c r="O181" s="82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AR181" s="222" t="s">
        <v>153</v>
      </c>
      <c r="AT181" s="222" t="s">
        <v>149</v>
      </c>
      <c r="AU181" s="222" t="s">
        <v>82</v>
      </c>
      <c r="AY181" s="16" t="s">
        <v>147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80</v>
      </c>
      <c r="BK181" s="223">
        <f>ROUND(I181*H181,2)</f>
        <v>0</v>
      </c>
      <c r="BL181" s="16" t="s">
        <v>153</v>
      </c>
      <c r="BM181" s="222" t="s">
        <v>396</v>
      </c>
    </row>
    <row r="182" s="1" customFormat="1" ht="16.5" customHeight="1">
      <c r="B182" s="37"/>
      <c r="C182" s="247" t="s">
        <v>397</v>
      </c>
      <c r="D182" s="247" t="s">
        <v>257</v>
      </c>
      <c r="E182" s="248" t="s">
        <v>602</v>
      </c>
      <c r="F182" s="249" t="s">
        <v>603</v>
      </c>
      <c r="G182" s="250" t="s">
        <v>298</v>
      </c>
      <c r="H182" s="251">
        <v>1</v>
      </c>
      <c r="I182" s="252"/>
      <c r="J182" s="253">
        <f>ROUND(I182*H182,2)</f>
        <v>0</v>
      </c>
      <c r="K182" s="249" t="s">
        <v>19</v>
      </c>
      <c r="L182" s="254"/>
      <c r="M182" s="255" t="s">
        <v>19</v>
      </c>
      <c r="N182" s="256" t="s">
        <v>43</v>
      </c>
      <c r="O182" s="82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AR182" s="222" t="s">
        <v>162</v>
      </c>
      <c r="AT182" s="222" t="s">
        <v>257</v>
      </c>
      <c r="AU182" s="222" t="s">
        <v>82</v>
      </c>
      <c r="AY182" s="16" t="s">
        <v>147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80</v>
      </c>
      <c r="BK182" s="223">
        <f>ROUND(I182*H182,2)</f>
        <v>0</v>
      </c>
      <c r="BL182" s="16" t="s">
        <v>153</v>
      </c>
      <c r="BM182" s="222" t="s">
        <v>400</v>
      </c>
    </row>
    <row r="183" s="1" customFormat="1" ht="24" customHeight="1">
      <c r="B183" s="37"/>
      <c r="C183" s="211" t="s">
        <v>279</v>
      </c>
      <c r="D183" s="211" t="s">
        <v>149</v>
      </c>
      <c r="E183" s="212" t="s">
        <v>604</v>
      </c>
      <c r="F183" s="213" t="s">
        <v>605</v>
      </c>
      <c r="G183" s="214" t="s">
        <v>298</v>
      </c>
      <c r="H183" s="215">
        <v>2</v>
      </c>
      <c r="I183" s="216"/>
      <c r="J183" s="217">
        <f>ROUND(I183*H183,2)</f>
        <v>0</v>
      </c>
      <c r="K183" s="213" t="s">
        <v>19</v>
      </c>
      <c r="L183" s="42"/>
      <c r="M183" s="218" t="s">
        <v>19</v>
      </c>
      <c r="N183" s="219" t="s">
        <v>43</v>
      </c>
      <c r="O183" s="82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AR183" s="222" t="s">
        <v>153</v>
      </c>
      <c r="AT183" s="222" t="s">
        <v>149</v>
      </c>
      <c r="AU183" s="222" t="s">
        <v>82</v>
      </c>
      <c r="AY183" s="16" t="s">
        <v>147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80</v>
      </c>
      <c r="BK183" s="223">
        <f>ROUND(I183*H183,2)</f>
        <v>0</v>
      </c>
      <c r="BL183" s="16" t="s">
        <v>153</v>
      </c>
      <c r="BM183" s="222" t="s">
        <v>403</v>
      </c>
    </row>
    <row r="184" s="1" customFormat="1" ht="16.5" customHeight="1">
      <c r="B184" s="37"/>
      <c r="C184" s="247" t="s">
        <v>404</v>
      </c>
      <c r="D184" s="247" t="s">
        <v>257</v>
      </c>
      <c r="E184" s="248" t="s">
        <v>606</v>
      </c>
      <c r="F184" s="249" t="s">
        <v>607</v>
      </c>
      <c r="G184" s="250" t="s">
        <v>298</v>
      </c>
      <c r="H184" s="251">
        <v>2</v>
      </c>
      <c r="I184" s="252"/>
      <c r="J184" s="253">
        <f>ROUND(I184*H184,2)</f>
        <v>0</v>
      </c>
      <c r="K184" s="249" t="s">
        <v>19</v>
      </c>
      <c r="L184" s="254"/>
      <c r="M184" s="255" t="s">
        <v>19</v>
      </c>
      <c r="N184" s="256" t="s">
        <v>43</v>
      </c>
      <c r="O184" s="82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AR184" s="222" t="s">
        <v>162</v>
      </c>
      <c r="AT184" s="222" t="s">
        <v>257</v>
      </c>
      <c r="AU184" s="222" t="s">
        <v>82</v>
      </c>
      <c r="AY184" s="16" t="s">
        <v>147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80</v>
      </c>
      <c r="BK184" s="223">
        <f>ROUND(I184*H184,2)</f>
        <v>0</v>
      </c>
      <c r="BL184" s="16" t="s">
        <v>153</v>
      </c>
      <c r="BM184" s="222" t="s">
        <v>407</v>
      </c>
    </row>
    <row r="185" s="1" customFormat="1" ht="16.5" customHeight="1">
      <c r="B185" s="37"/>
      <c r="C185" s="247" t="s">
        <v>283</v>
      </c>
      <c r="D185" s="247" t="s">
        <v>257</v>
      </c>
      <c r="E185" s="248" t="s">
        <v>608</v>
      </c>
      <c r="F185" s="249" t="s">
        <v>609</v>
      </c>
      <c r="G185" s="250" t="s">
        <v>298</v>
      </c>
      <c r="H185" s="251">
        <v>2</v>
      </c>
      <c r="I185" s="252"/>
      <c r="J185" s="253">
        <f>ROUND(I185*H185,2)</f>
        <v>0</v>
      </c>
      <c r="K185" s="249" t="s">
        <v>19</v>
      </c>
      <c r="L185" s="254"/>
      <c r="M185" s="255" t="s">
        <v>19</v>
      </c>
      <c r="N185" s="256" t="s">
        <v>43</v>
      </c>
      <c r="O185" s="82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AR185" s="222" t="s">
        <v>162</v>
      </c>
      <c r="AT185" s="222" t="s">
        <v>257</v>
      </c>
      <c r="AU185" s="222" t="s">
        <v>82</v>
      </c>
      <c r="AY185" s="16" t="s">
        <v>147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80</v>
      </c>
      <c r="BK185" s="223">
        <f>ROUND(I185*H185,2)</f>
        <v>0</v>
      </c>
      <c r="BL185" s="16" t="s">
        <v>153</v>
      </c>
      <c r="BM185" s="222" t="s">
        <v>410</v>
      </c>
    </row>
    <row r="186" s="1" customFormat="1" ht="16.5" customHeight="1">
      <c r="B186" s="37"/>
      <c r="C186" s="211" t="s">
        <v>411</v>
      </c>
      <c r="D186" s="211" t="s">
        <v>149</v>
      </c>
      <c r="E186" s="212" t="s">
        <v>610</v>
      </c>
      <c r="F186" s="213" t="s">
        <v>611</v>
      </c>
      <c r="G186" s="214" t="s">
        <v>298</v>
      </c>
      <c r="H186" s="215">
        <v>2</v>
      </c>
      <c r="I186" s="216"/>
      <c r="J186" s="217">
        <f>ROUND(I186*H186,2)</f>
        <v>0</v>
      </c>
      <c r="K186" s="213" t="s">
        <v>19</v>
      </c>
      <c r="L186" s="42"/>
      <c r="M186" s="218" t="s">
        <v>19</v>
      </c>
      <c r="N186" s="219" t="s">
        <v>43</v>
      </c>
      <c r="O186" s="82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AR186" s="222" t="s">
        <v>153</v>
      </c>
      <c r="AT186" s="222" t="s">
        <v>149</v>
      </c>
      <c r="AU186" s="222" t="s">
        <v>82</v>
      </c>
      <c r="AY186" s="16" t="s">
        <v>147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80</v>
      </c>
      <c r="BK186" s="223">
        <f>ROUND(I186*H186,2)</f>
        <v>0</v>
      </c>
      <c r="BL186" s="16" t="s">
        <v>153</v>
      </c>
      <c r="BM186" s="222" t="s">
        <v>414</v>
      </c>
    </row>
    <row r="187" s="1" customFormat="1" ht="16.5" customHeight="1">
      <c r="B187" s="37"/>
      <c r="C187" s="247" t="s">
        <v>286</v>
      </c>
      <c r="D187" s="247" t="s">
        <v>257</v>
      </c>
      <c r="E187" s="248" t="s">
        <v>612</v>
      </c>
      <c r="F187" s="249" t="s">
        <v>613</v>
      </c>
      <c r="G187" s="250" t="s">
        <v>298</v>
      </c>
      <c r="H187" s="251">
        <v>2</v>
      </c>
      <c r="I187" s="252"/>
      <c r="J187" s="253">
        <f>ROUND(I187*H187,2)</f>
        <v>0</v>
      </c>
      <c r="K187" s="249" t="s">
        <v>19</v>
      </c>
      <c r="L187" s="254"/>
      <c r="M187" s="255" t="s">
        <v>19</v>
      </c>
      <c r="N187" s="256" t="s">
        <v>43</v>
      </c>
      <c r="O187" s="82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AR187" s="222" t="s">
        <v>162</v>
      </c>
      <c r="AT187" s="222" t="s">
        <v>257</v>
      </c>
      <c r="AU187" s="222" t="s">
        <v>82</v>
      </c>
      <c r="AY187" s="16" t="s">
        <v>147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80</v>
      </c>
      <c r="BK187" s="223">
        <f>ROUND(I187*H187,2)</f>
        <v>0</v>
      </c>
      <c r="BL187" s="16" t="s">
        <v>153</v>
      </c>
      <c r="BM187" s="222" t="s">
        <v>417</v>
      </c>
    </row>
    <row r="188" s="1" customFormat="1" ht="24" customHeight="1">
      <c r="B188" s="37"/>
      <c r="C188" s="211" t="s">
        <v>418</v>
      </c>
      <c r="D188" s="211" t="s">
        <v>149</v>
      </c>
      <c r="E188" s="212" t="s">
        <v>614</v>
      </c>
      <c r="F188" s="213" t="s">
        <v>615</v>
      </c>
      <c r="G188" s="214" t="s">
        <v>298</v>
      </c>
      <c r="H188" s="215">
        <v>1</v>
      </c>
      <c r="I188" s="216"/>
      <c r="J188" s="217">
        <f>ROUND(I188*H188,2)</f>
        <v>0</v>
      </c>
      <c r="K188" s="213" t="s">
        <v>19</v>
      </c>
      <c r="L188" s="42"/>
      <c r="M188" s="218" t="s">
        <v>19</v>
      </c>
      <c r="N188" s="219" t="s">
        <v>43</v>
      </c>
      <c r="O188" s="82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AR188" s="222" t="s">
        <v>153</v>
      </c>
      <c r="AT188" s="222" t="s">
        <v>149</v>
      </c>
      <c r="AU188" s="222" t="s">
        <v>82</v>
      </c>
      <c r="AY188" s="16" t="s">
        <v>147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80</v>
      </c>
      <c r="BK188" s="223">
        <f>ROUND(I188*H188,2)</f>
        <v>0</v>
      </c>
      <c r="BL188" s="16" t="s">
        <v>153</v>
      </c>
      <c r="BM188" s="222" t="s">
        <v>421</v>
      </c>
    </row>
    <row r="189" s="1" customFormat="1" ht="16.5" customHeight="1">
      <c r="B189" s="37"/>
      <c r="C189" s="247" t="s">
        <v>290</v>
      </c>
      <c r="D189" s="247" t="s">
        <v>257</v>
      </c>
      <c r="E189" s="248" t="s">
        <v>616</v>
      </c>
      <c r="F189" s="249" t="s">
        <v>617</v>
      </c>
      <c r="G189" s="250" t="s">
        <v>298</v>
      </c>
      <c r="H189" s="251">
        <v>1</v>
      </c>
      <c r="I189" s="252"/>
      <c r="J189" s="253">
        <f>ROUND(I189*H189,2)</f>
        <v>0</v>
      </c>
      <c r="K189" s="249" t="s">
        <v>19</v>
      </c>
      <c r="L189" s="254"/>
      <c r="M189" s="255" t="s">
        <v>19</v>
      </c>
      <c r="N189" s="256" t="s">
        <v>43</v>
      </c>
      <c r="O189" s="82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AR189" s="222" t="s">
        <v>162</v>
      </c>
      <c r="AT189" s="222" t="s">
        <v>257</v>
      </c>
      <c r="AU189" s="222" t="s">
        <v>82</v>
      </c>
      <c r="AY189" s="16" t="s">
        <v>147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80</v>
      </c>
      <c r="BK189" s="223">
        <f>ROUND(I189*H189,2)</f>
        <v>0</v>
      </c>
      <c r="BL189" s="16" t="s">
        <v>153</v>
      </c>
      <c r="BM189" s="222" t="s">
        <v>424</v>
      </c>
    </row>
    <row r="190" s="1" customFormat="1" ht="16.5" customHeight="1">
      <c r="B190" s="37"/>
      <c r="C190" s="247" t="s">
        <v>425</v>
      </c>
      <c r="D190" s="247" t="s">
        <v>257</v>
      </c>
      <c r="E190" s="248" t="s">
        <v>618</v>
      </c>
      <c r="F190" s="249" t="s">
        <v>619</v>
      </c>
      <c r="G190" s="250" t="s">
        <v>298</v>
      </c>
      <c r="H190" s="251">
        <v>1</v>
      </c>
      <c r="I190" s="252"/>
      <c r="J190" s="253">
        <f>ROUND(I190*H190,2)</f>
        <v>0</v>
      </c>
      <c r="K190" s="249" t="s">
        <v>19</v>
      </c>
      <c r="L190" s="254"/>
      <c r="M190" s="255" t="s">
        <v>19</v>
      </c>
      <c r="N190" s="256" t="s">
        <v>43</v>
      </c>
      <c r="O190" s="82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AR190" s="222" t="s">
        <v>162</v>
      </c>
      <c r="AT190" s="222" t="s">
        <v>257</v>
      </c>
      <c r="AU190" s="222" t="s">
        <v>82</v>
      </c>
      <c r="AY190" s="16" t="s">
        <v>147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80</v>
      </c>
      <c r="BK190" s="223">
        <f>ROUND(I190*H190,2)</f>
        <v>0</v>
      </c>
      <c r="BL190" s="16" t="s">
        <v>153</v>
      </c>
      <c r="BM190" s="222" t="s">
        <v>428</v>
      </c>
    </row>
    <row r="191" s="1" customFormat="1" ht="16.5" customHeight="1">
      <c r="B191" s="37"/>
      <c r="C191" s="211" t="s">
        <v>294</v>
      </c>
      <c r="D191" s="211" t="s">
        <v>149</v>
      </c>
      <c r="E191" s="212" t="s">
        <v>620</v>
      </c>
      <c r="F191" s="213" t="s">
        <v>621</v>
      </c>
      <c r="G191" s="214" t="s">
        <v>172</v>
      </c>
      <c r="H191" s="215">
        <v>525.39999999999998</v>
      </c>
      <c r="I191" s="216"/>
      <c r="J191" s="217">
        <f>ROUND(I191*H191,2)</f>
        <v>0</v>
      </c>
      <c r="K191" s="213" t="s">
        <v>19</v>
      </c>
      <c r="L191" s="42"/>
      <c r="M191" s="218" t="s">
        <v>19</v>
      </c>
      <c r="N191" s="219" t="s">
        <v>43</v>
      </c>
      <c r="O191" s="82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AR191" s="222" t="s">
        <v>153</v>
      </c>
      <c r="AT191" s="222" t="s">
        <v>149</v>
      </c>
      <c r="AU191" s="222" t="s">
        <v>82</v>
      </c>
      <c r="AY191" s="16" t="s">
        <v>147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80</v>
      </c>
      <c r="BK191" s="223">
        <f>ROUND(I191*H191,2)</f>
        <v>0</v>
      </c>
      <c r="BL191" s="16" t="s">
        <v>153</v>
      </c>
      <c r="BM191" s="222" t="s">
        <v>431</v>
      </c>
    </row>
    <row r="192" s="1" customFormat="1" ht="16.5" customHeight="1">
      <c r="B192" s="37"/>
      <c r="C192" s="211" t="s">
        <v>432</v>
      </c>
      <c r="D192" s="211" t="s">
        <v>149</v>
      </c>
      <c r="E192" s="212" t="s">
        <v>622</v>
      </c>
      <c r="F192" s="213" t="s">
        <v>623</v>
      </c>
      <c r="G192" s="214" t="s">
        <v>172</v>
      </c>
      <c r="H192" s="215">
        <v>525.39999999999998</v>
      </c>
      <c r="I192" s="216"/>
      <c r="J192" s="217">
        <f>ROUND(I192*H192,2)</f>
        <v>0</v>
      </c>
      <c r="K192" s="213" t="s">
        <v>19</v>
      </c>
      <c r="L192" s="42"/>
      <c r="M192" s="218" t="s">
        <v>19</v>
      </c>
      <c r="N192" s="219" t="s">
        <v>43</v>
      </c>
      <c r="O192" s="82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AR192" s="222" t="s">
        <v>153</v>
      </c>
      <c r="AT192" s="222" t="s">
        <v>149</v>
      </c>
      <c r="AU192" s="222" t="s">
        <v>82</v>
      </c>
      <c r="AY192" s="16" t="s">
        <v>147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80</v>
      </c>
      <c r="BK192" s="223">
        <f>ROUND(I192*H192,2)</f>
        <v>0</v>
      </c>
      <c r="BL192" s="16" t="s">
        <v>153</v>
      </c>
      <c r="BM192" s="222" t="s">
        <v>435</v>
      </c>
    </row>
    <row r="193" s="1" customFormat="1" ht="24" customHeight="1">
      <c r="B193" s="37"/>
      <c r="C193" s="211" t="s">
        <v>299</v>
      </c>
      <c r="D193" s="211" t="s">
        <v>149</v>
      </c>
      <c r="E193" s="212" t="s">
        <v>624</v>
      </c>
      <c r="F193" s="213" t="s">
        <v>625</v>
      </c>
      <c r="G193" s="214" t="s">
        <v>298</v>
      </c>
      <c r="H193" s="215">
        <v>6</v>
      </c>
      <c r="I193" s="216"/>
      <c r="J193" s="217">
        <f>ROUND(I193*H193,2)</f>
        <v>0</v>
      </c>
      <c r="K193" s="213" t="s">
        <v>19</v>
      </c>
      <c r="L193" s="42"/>
      <c r="M193" s="218" t="s">
        <v>19</v>
      </c>
      <c r="N193" s="219" t="s">
        <v>43</v>
      </c>
      <c r="O193" s="82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AR193" s="222" t="s">
        <v>153</v>
      </c>
      <c r="AT193" s="222" t="s">
        <v>149</v>
      </c>
      <c r="AU193" s="222" t="s">
        <v>82</v>
      </c>
      <c r="AY193" s="16" t="s">
        <v>147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80</v>
      </c>
      <c r="BK193" s="223">
        <f>ROUND(I193*H193,2)</f>
        <v>0</v>
      </c>
      <c r="BL193" s="16" t="s">
        <v>153</v>
      </c>
      <c r="BM193" s="222" t="s">
        <v>438</v>
      </c>
    </row>
    <row r="194" s="1" customFormat="1" ht="24" customHeight="1">
      <c r="B194" s="37"/>
      <c r="C194" s="211" t="s">
        <v>439</v>
      </c>
      <c r="D194" s="211" t="s">
        <v>149</v>
      </c>
      <c r="E194" s="212" t="s">
        <v>626</v>
      </c>
      <c r="F194" s="213" t="s">
        <v>627</v>
      </c>
      <c r="G194" s="214" t="s">
        <v>298</v>
      </c>
      <c r="H194" s="215">
        <v>6</v>
      </c>
      <c r="I194" s="216"/>
      <c r="J194" s="217">
        <f>ROUND(I194*H194,2)</f>
        <v>0</v>
      </c>
      <c r="K194" s="213" t="s">
        <v>19</v>
      </c>
      <c r="L194" s="42"/>
      <c r="M194" s="218" t="s">
        <v>19</v>
      </c>
      <c r="N194" s="219" t="s">
        <v>43</v>
      </c>
      <c r="O194" s="82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AR194" s="222" t="s">
        <v>153</v>
      </c>
      <c r="AT194" s="222" t="s">
        <v>149</v>
      </c>
      <c r="AU194" s="222" t="s">
        <v>82</v>
      </c>
      <c r="AY194" s="16" t="s">
        <v>147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80</v>
      </c>
      <c r="BK194" s="223">
        <f>ROUND(I194*H194,2)</f>
        <v>0</v>
      </c>
      <c r="BL194" s="16" t="s">
        <v>153</v>
      </c>
      <c r="BM194" s="222" t="s">
        <v>442</v>
      </c>
    </row>
    <row r="195" s="1" customFormat="1" ht="24" customHeight="1">
      <c r="B195" s="37"/>
      <c r="C195" s="211" t="s">
        <v>302</v>
      </c>
      <c r="D195" s="211" t="s">
        <v>149</v>
      </c>
      <c r="E195" s="212" t="s">
        <v>628</v>
      </c>
      <c r="F195" s="213" t="s">
        <v>629</v>
      </c>
      <c r="G195" s="214" t="s">
        <v>298</v>
      </c>
      <c r="H195" s="215">
        <v>1</v>
      </c>
      <c r="I195" s="216"/>
      <c r="J195" s="217">
        <f>ROUND(I195*H195,2)</f>
        <v>0</v>
      </c>
      <c r="K195" s="213" t="s">
        <v>19</v>
      </c>
      <c r="L195" s="42"/>
      <c r="M195" s="218" t="s">
        <v>19</v>
      </c>
      <c r="N195" s="219" t="s">
        <v>43</v>
      </c>
      <c r="O195" s="82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AR195" s="222" t="s">
        <v>153</v>
      </c>
      <c r="AT195" s="222" t="s">
        <v>149</v>
      </c>
      <c r="AU195" s="222" t="s">
        <v>82</v>
      </c>
      <c r="AY195" s="16" t="s">
        <v>147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80</v>
      </c>
      <c r="BK195" s="223">
        <f>ROUND(I195*H195,2)</f>
        <v>0</v>
      </c>
      <c r="BL195" s="16" t="s">
        <v>153</v>
      </c>
      <c r="BM195" s="222" t="s">
        <v>445</v>
      </c>
    </row>
    <row r="196" s="11" customFormat="1" ht="22.8" customHeight="1">
      <c r="B196" s="195"/>
      <c r="C196" s="196"/>
      <c r="D196" s="197" t="s">
        <v>71</v>
      </c>
      <c r="E196" s="209" t="s">
        <v>177</v>
      </c>
      <c r="F196" s="209" t="s">
        <v>471</v>
      </c>
      <c r="G196" s="196"/>
      <c r="H196" s="196"/>
      <c r="I196" s="199"/>
      <c r="J196" s="210">
        <f>BK196</f>
        <v>0</v>
      </c>
      <c r="K196" s="196"/>
      <c r="L196" s="201"/>
      <c r="M196" s="202"/>
      <c r="N196" s="203"/>
      <c r="O196" s="203"/>
      <c r="P196" s="204">
        <f>SUM(P197:P203)</f>
        <v>0</v>
      </c>
      <c r="Q196" s="203"/>
      <c r="R196" s="204">
        <f>SUM(R197:R203)</f>
        <v>0</v>
      </c>
      <c r="S196" s="203"/>
      <c r="T196" s="205">
        <f>SUM(T197:T203)</f>
        <v>0</v>
      </c>
      <c r="AR196" s="206" t="s">
        <v>80</v>
      </c>
      <c r="AT196" s="207" t="s">
        <v>71</v>
      </c>
      <c r="AU196" s="207" t="s">
        <v>80</v>
      </c>
      <c r="AY196" s="206" t="s">
        <v>147</v>
      </c>
      <c r="BK196" s="208">
        <f>SUM(BK197:BK203)</f>
        <v>0</v>
      </c>
    </row>
    <row r="197" s="1" customFormat="1" ht="24" customHeight="1">
      <c r="B197" s="37"/>
      <c r="C197" s="211" t="s">
        <v>446</v>
      </c>
      <c r="D197" s="211" t="s">
        <v>149</v>
      </c>
      <c r="E197" s="212" t="s">
        <v>472</v>
      </c>
      <c r="F197" s="213" t="s">
        <v>473</v>
      </c>
      <c r="G197" s="214" t="s">
        <v>172</v>
      </c>
      <c r="H197" s="215">
        <v>364</v>
      </c>
      <c r="I197" s="216"/>
      <c r="J197" s="217">
        <f>ROUND(I197*H197,2)</f>
        <v>0</v>
      </c>
      <c r="K197" s="213" t="s">
        <v>19</v>
      </c>
      <c r="L197" s="42"/>
      <c r="M197" s="218" t="s">
        <v>19</v>
      </c>
      <c r="N197" s="219" t="s">
        <v>43</v>
      </c>
      <c r="O197" s="82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AR197" s="222" t="s">
        <v>153</v>
      </c>
      <c r="AT197" s="222" t="s">
        <v>149</v>
      </c>
      <c r="AU197" s="222" t="s">
        <v>82</v>
      </c>
      <c r="AY197" s="16" t="s">
        <v>147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80</v>
      </c>
      <c r="BK197" s="223">
        <f>ROUND(I197*H197,2)</f>
        <v>0</v>
      </c>
      <c r="BL197" s="16" t="s">
        <v>153</v>
      </c>
      <c r="BM197" s="222" t="s">
        <v>449</v>
      </c>
    </row>
    <row r="198" s="1" customFormat="1" ht="16.5" customHeight="1">
      <c r="B198" s="37"/>
      <c r="C198" s="211" t="s">
        <v>306</v>
      </c>
      <c r="D198" s="211" t="s">
        <v>149</v>
      </c>
      <c r="E198" s="212" t="s">
        <v>476</v>
      </c>
      <c r="F198" s="213" t="s">
        <v>477</v>
      </c>
      <c r="G198" s="214" t="s">
        <v>172</v>
      </c>
      <c r="H198" s="215">
        <v>364</v>
      </c>
      <c r="I198" s="216"/>
      <c r="J198" s="217">
        <f>ROUND(I198*H198,2)</f>
        <v>0</v>
      </c>
      <c r="K198" s="213" t="s">
        <v>19</v>
      </c>
      <c r="L198" s="42"/>
      <c r="M198" s="218" t="s">
        <v>19</v>
      </c>
      <c r="N198" s="219" t="s">
        <v>43</v>
      </c>
      <c r="O198" s="82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AR198" s="222" t="s">
        <v>153</v>
      </c>
      <c r="AT198" s="222" t="s">
        <v>149</v>
      </c>
      <c r="AU198" s="222" t="s">
        <v>82</v>
      </c>
      <c r="AY198" s="16" t="s">
        <v>147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80</v>
      </c>
      <c r="BK198" s="223">
        <f>ROUND(I198*H198,2)</f>
        <v>0</v>
      </c>
      <c r="BL198" s="16" t="s">
        <v>153</v>
      </c>
      <c r="BM198" s="222" t="s">
        <v>452</v>
      </c>
    </row>
    <row r="199" s="1" customFormat="1" ht="24" customHeight="1">
      <c r="B199" s="37"/>
      <c r="C199" s="211" t="s">
        <v>453</v>
      </c>
      <c r="D199" s="211" t="s">
        <v>149</v>
      </c>
      <c r="E199" s="212" t="s">
        <v>630</v>
      </c>
      <c r="F199" s="213" t="s">
        <v>631</v>
      </c>
      <c r="G199" s="214" t="s">
        <v>298</v>
      </c>
      <c r="H199" s="215">
        <v>1</v>
      </c>
      <c r="I199" s="216"/>
      <c r="J199" s="217">
        <f>ROUND(I199*H199,2)</f>
        <v>0</v>
      </c>
      <c r="K199" s="213" t="s">
        <v>19</v>
      </c>
      <c r="L199" s="42"/>
      <c r="M199" s="218" t="s">
        <v>19</v>
      </c>
      <c r="N199" s="219" t="s">
        <v>43</v>
      </c>
      <c r="O199" s="82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AR199" s="222" t="s">
        <v>153</v>
      </c>
      <c r="AT199" s="222" t="s">
        <v>149</v>
      </c>
      <c r="AU199" s="222" t="s">
        <v>82</v>
      </c>
      <c r="AY199" s="16" t="s">
        <v>147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80</v>
      </c>
      <c r="BK199" s="223">
        <f>ROUND(I199*H199,2)</f>
        <v>0</v>
      </c>
      <c r="BL199" s="16" t="s">
        <v>153</v>
      </c>
      <c r="BM199" s="222" t="s">
        <v>456</v>
      </c>
    </row>
    <row r="200" s="1" customFormat="1" ht="24" customHeight="1">
      <c r="B200" s="37"/>
      <c r="C200" s="247" t="s">
        <v>309</v>
      </c>
      <c r="D200" s="247" t="s">
        <v>257</v>
      </c>
      <c r="E200" s="248" t="s">
        <v>632</v>
      </c>
      <c r="F200" s="249" t="s">
        <v>633</v>
      </c>
      <c r="G200" s="250" t="s">
        <v>298</v>
      </c>
      <c r="H200" s="251">
        <v>1</v>
      </c>
      <c r="I200" s="252"/>
      <c r="J200" s="253">
        <f>ROUND(I200*H200,2)</f>
        <v>0</v>
      </c>
      <c r="K200" s="249" t="s">
        <v>19</v>
      </c>
      <c r="L200" s="254"/>
      <c r="M200" s="255" t="s">
        <v>19</v>
      </c>
      <c r="N200" s="256" t="s">
        <v>43</v>
      </c>
      <c r="O200" s="82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AR200" s="222" t="s">
        <v>162</v>
      </c>
      <c r="AT200" s="222" t="s">
        <v>257</v>
      </c>
      <c r="AU200" s="222" t="s">
        <v>82</v>
      </c>
      <c r="AY200" s="16" t="s">
        <v>147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80</v>
      </c>
      <c r="BK200" s="223">
        <f>ROUND(I200*H200,2)</f>
        <v>0</v>
      </c>
      <c r="BL200" s="16" t="s">
        <v>153</v>
      </c>
      <c r="BM200" s="222" t="s">
        <v>459</v>
      </c>
    </row>
    <row r="201" s="1" customFormat="1" ht="16.5" customHeight="1">
      <c r="B201" s="37"/>
      <c r="C201" s="211" t="s">
        <v>460</v>
      </c>
      <c r="D201" s="211" t="s">
        <v>149</v>
      </c>
      <c r="E201" s="212" t="s">
        <v>483</v>
      </c>
      <c r="F201" s="213" t="s">
        <v>484</v>
      </c>
      <c r="G201" s="214" t="s">
        <v>250</v>
      </c>
      <c r="H201" s="215">
        <v>294.26600000000002</v>
      </c>
      <c r="I201" s="216"/>
      <c r="J201" s="217">
        <f>ROUND(I201*H201,2)</f>
        <v>0</v>
      </c>
      <c r="K201" s="213" t="s">
        <v>19</v>
      </c>
      <c r="L201" s="42"/>
      <c r="M201" s="218" t="s">
        <v>19</v>
      </c>
      <c r="N201" s="219" t="s">
        <v>43</v>
      </c>
      <c r="O201" s="82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AR201" s="222" t="s">
        <v>153</v>
      </c>
      <c r="AT201" s="222" t="s">
        <v>149</v>
      </c>
      <c r="AU201" s="222" t="s">
        <v>82</v>
      </c>
      <c r="AY201" s="16" t="s">
        <v>147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80</v>
      </c>
      <c r="BK201" s="223">
        <f>ROUND(I201*H201,2)</f>
        <v>0</v>
      </c>
      <c r="BL201" s="16" t="s">
        <v>153</v>
      </c>
      <c r="BM201" s="222" t="s">
        <v>463</v>
      </c>
    </row>
    <row r="202" s="1" customFormat="1" ht="24" customHeight="1">
      <c r="B202" s="37"/>
      <c r="C202" s="211" t="s">
        <v>313</v>
      </c>
      <c r="D202" s="211" t="s">
        <v>149</v>
      </c>
      <c r="E202" s="212" t="s">
        <v>486</v>
      </c>
      <c r="F202" s="213" t="s">
        <v>487</v>
      </c>
      <c r="G202" s="214" t="s">
        <v>250</v>
      </c>
      <c r="H202" s="215">
        <v>3531.192</v>
      </c>
      <c r="I202" s="216"/>
      <c r="J202" s="217">
        <f>ROUND(I202*H202,2)</f>
        <v>0</v>
      </c>
      <c r="K202" s="213" t="s">
        <v>19</v>
      </c>
      <c r="L202" s="42"/>
      <c r="M202" s="218" t="s">
        <v>19</v>
      </c>
      <c r="N202" s="219" t="s">
        <v>43</v>
      </c>
      <c r="O202" s="82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AR202" s="222" t="s">
        <v>153</v>
      </c>
      <c r="AT202" s="222" t="s">
        <v>149</v>
      </c>
      <c r="AU202" s="222" t="s">
        <v>82</v>
      </c>
      <c r="AY202" s="16" t="s">
        <v>147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6" t="s">
        <v>80</v>
      </c>
      <c r="BK202" s="223">
        <f>ROUND(I202*H202,2)</f>
        <v>0</v>
      </c>
      <c r="BL202" s="16" t="s">
        <v>153</v>
      </c>
      <c r="BM202" s="222" t="s">
        <v>466</v>
      </c>
    </row>
    <row r="203" s="1" customFormat="1" ht="24" customHeight="1">
      <c r="B203" s="37"/>
      <c r="C203" s="211" t="s">
        <v>467</v>
      </c>
      <c r="D203" s="211" t="s">
        <v>149</v>
      </c>
      <c r="E203" s="212" t="s">
        <v>490</v>
      </c>
      <c r="F203" s="213" t="s">
        <v>491</v>
      </c>
      <c r="G203" s="214" t="s">
        <v>250</v>
      </c>
      <c r="H203" s="215">
        <v>294.26600000000002</v>
      </c>
      <c r="I203" s="216"/>
      <c r="J203" s="217">
        <f>ROUND(I203*H203,2)</f>
        <v>0</v>
      </c>
      <c r="K203" s="213" t="s">
        <v>19</v>
      </c>
      <c r="L203" s="42"/>
      <c r="M203" s="218" t="s">
        <v>19</v>
      </c>
      <c r="N203" s="219" t="s">
        <v>43</v>
      </c>
      <c r="O203" s="82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AR203" s="222" t="s">
        <v>153</v>
      </c>
      <c r="AT203" s="222" t="s">
        <v>149</v>
      </c>
      <c r="AU203" s="222" t="s">
        <v>82</v>
      </c>
      <c r="AY203" s="16" t="s">
        <v>147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80</v>
      </c>
      <c r="BK203" s="223">
        <f>ROUND(I203*H203,2)</f>
        <v>0</v>
      </c>
      <c r="BL203" s="16" t="s">
        <v>153</v>
      </c>
      <c r="BM203" s="222" t="s">
        <v>470</v>
      </c>
    </row>
    <row r="204" s="11" customFormat="1" ht="22.8" customHeight="1">
      <c r="B204" s="195"/>
      <c r="C204" s="196"/>
      <c r="D204" s="197" t="s">
        <v>71</v>
      </c>
      <c r="E204" s="209" t="s">
        <v>493</v>
      </c>
      <c r="F204" s="209" t="s">
        <v>494</v>
      </c>
      <c r="G204" s="196"/>
      <c r="H204" s="196"/>
      <c r="I204" s="199"/>
      <c r="J204" s="210">
        <f>BK204</f>
        <v>0</v>
      </c>
      <c r="K204" s="196"/>
      <c r="L204" s="201"/>
      <c r="M204" s="202"/>
      <c r="N204" s="203"/>
      <c r="O204" s="203"/>
      <c r="P204" s="204">
        <f>P205</f>
        <v>0</v>
      </c>
      <c r="Q204" s="203"/>
      <c r="R204" s="204">
        <f>R205</f>
        <v>0</v>
      </c>
      <c r="S204" s="203"/>
      <c r="T204" s="205">
        <f>T205</f>
        <v>0</v>
      </c>
      <c r="AR204" s="206" t="s">
        <v>80</v>
      </c>
      <c r="AT204" s="207" t="s">
        <v>71</v>
      </c>
      <c r="AU204" s="207" t="s">
        <v>80</v>
      </c>
      <c r="AY204" s="206" t="s">
        <v>147</v>
      </c>
      <c r="BK204" s="208">
        <f>BK205</f>
        <v>0</v>
      </c>
    </row>
    <row r="205" s="1" customFormat="1" ht="24" customHeight="1">
      <c r="B205" s="37"/>
      <c r="C205" s="211" t="s">
        <v>316</v>
      </c>
      <c r="D205" s="211" t="s">
        <v>149</v>
      </c>
      <c r="E205" s="212" t="s">
        <v>495</v>
      </c>
      <c r="F205" s="213" t="s">
        <v>496</v>
      </c>
      <c r="G205" s="214" t="s">
        <v>250</v>
      </c>
      <c r="H205" s="215">
        <v>100.536</v>
      </c>
      <c r="I205" s="216"/>
      <c r="J205" s="217">
        <f>ROUND(I205*H205,2)</f>
        <v>0</v>
      </c>
      <c r="K205" s="213" t="s">
        <v>19</v>
      </c>
      <c r="L205" s="42"/>
      <c r="M205" s="218" t="s">
        <v>19</v>
      </c>
      <c r="N205" s="219" t="s">
        <v>43</v>
      </c>
      <c r="O205" s="82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AR205" s="222" t="s">
        <v>153</v>
      </c>
      <c r="AT205" s="222" t="s">
        <v>149</v>
      </c>
      <c r="AU205" s="222" t="s">
        <v>82</v>
      </c>
      <c r="AY205" s="16" t="s">
        <v>147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80</v>
      </c>
      <c r="BK205" s="223">
        <f>ROUND(I205*H205,2)</f>
        <v>0</v>
      </c>
      <c r="BL205" s="16" t="s">
        <v>153</v>
      </c>
      <c r="BM205" s="222" t="s">
        <v>474</v>
      </c>
    </row>
    <row r="206" s="11" customFormat="1" ht="25.92" customHeight="1">
      <c r="B206" s="195"/>
      <c r="C206" s="196"/>
      <c r="D206" s="197" t="s">
        <v>71</v>
      </c>
      <c r="E206" s="198" t="s">
        <v>634</v>
      </c>
      <c r="F206" s="198" t="s">
        <v>635</v>
      </c>
      <c r="G206" s="196"/>
      <c r="H206" s="196"/>
      <c r="I206" s="199"/>
      <c r="J206" s="200">
        <f>BK206</f>
        <v>0</v>
      </c>
      <c r="K206" s="196"/>
      <c r="L206" s="201"/>
      <c r="M206" s="202"/>
      <c r="N206" s="203"/>
      <c r="O206" s="203"/>
      <c r="P206" s="204">
        <f>P207</f>
        <v>0</v>
      </c>
      <c r="Q206" s="203"/>
      <c r="R206" s="204">
        <f>R207</f>
        <v>0</v>
      </c>
      <c r="S206" s="203"/>
      <c r="T206" s="205">
        <f>T207</f>
        <v>0</v>
      </c>
      <c r="AR206" s="206" t="s">
        <v>82</v>
      </c>
      <c r="AT206" s="207" t="s">
        <v>71</v>
      </c>
      <c r="AU206" s="207" t="s">
        <v>72</v>
      </c>
      <c r="AY206" s="206" t="s">
        <v>147</v>
      </c>
      <c r="BK206" s="208">
        <f>BK207</f>
        <v>0</v>
      </c>
    </row>
    <row r="207" s="11" customFormat="1" ht="22.8" customHeight="1">
      <c r="B207" s="195"/>
      <c r="C207" s="196"/>
      <c r="D207" s="197" t="s">
        <v>71</v>
      </c>
      <c r="E207" s="209" t="s">
        <v>636</v>
      </c>
      <c r="F207" s="209" t="s">
        <v>637</v>
      </c>
      <c r="G207" s="196"/>
      <c r="H207" s="196"/>
      <c r="I207" s="199"/>
      <c r="J207" s="210">
        <f>BK207</f>
        <v>0</v>
      </c>
      <c r="K207" s="196"/>
      <c r="L207" s="201"/>
      <c r="M207" s="202"/>
      <c r="N207" s="203"/>
      <c r="O207" s="203"/>
      <c r="P207" s="204">
        <f>SUM(P208:P214)</f>
        <v>0</v>
      </c>
      <c r="Q207" s="203"/>
      <c r="R207" s="204">
        <f>SUM(R208:R214)</f>
        <v>0</v>
      </c>
      <c r="S207" s="203"/>
      <c r="T207" s="205">
        <f>SUM(T208:T214)</f>
        <v>0</v>
      </c>
      <c r="AR207" s="206" t="s">
        <v>82</v>
      </c>
      <c r="AT207" s="207" t="s">
        <v>71</v>
      </c>
      <c r="AU207" s="207" t="s">
        <v>80</v>
      </c>
      <c r="AY207" s="206" t="s">
        <v>147</v>
      </c>
      <c r="BK207" s="208">
        <f>SUM(BK208:BK214)</f>
        <v>0</v>
      </c>
    </row>
    <row r="208" s="1" customFormat="1" ht="24" customHeight="1">
      <c r="B208" s="37"/>
      <c r="C208" s="211" t="s">
        <v>475</v>
      </c>
      <c r="D208" s="211" t="s">
        <v>149</v>
      </c>
      <c r="E208" s="212" t="s">
        <v>638</v>
      </c>
      <c r="F208" s="213" t="s">
        <v>639</v>
      </c>
      <c r="G208" s="214" t="s">
        <v>152</v>
      </c>
      <c r="H208" s="215">
        <v>8.0500000000000007</v>
      </c>
      <c r="I208" s="216"/>
      <c r="J208" s="217">
        <f>ROUND(I208*H208,2)</f>
        <v>0</v>
      </c>
      <c r="K208" s="213" t="s">
        <v>19</v>
      </c>
      <c r="L208" s="42"/>
      <c r="M208" s="218" t="s">
        <v>19</v>
      </c>
      <c r="N208" s="219" t="s">
        <v>43</v>
      </c>
      <c r="O208" s="82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AR208" s="222" t="s">
        <v>176</v>
      </c>
      <c r="AT208" s="222" t="s">
        <v>149</v>
      </c>
      <c r="AU208" s="222" t="s">
        <v>82</v>
      </c>
      <c r="AY208" s="16" t="s">
        <v>147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6" t="s">
        <v>80</v>
      </c>
      <c r="BK208" s="223">
        <f>ROUND(I208*H208,2)</f>
        <v>0</v>
      </c>
      <c r="BL208" s="16" t="s">
        <v>176</v>
      </c>
      <c r="BM208" s="222" t="s">
        <v>478</v>
      </c>
    </row>
    <row r="209" s="1" customFormat="1" ht="16.5" customHeight="1">
      <c r="B209" s="37"/>
      <c r="C209" s="247" t="s">
        <v>320</v>
      </c>
      <c r="D209" s="247" t="s">
        <v>257</v>
      </c>
      <c r="E209" s="248" t="s">
        <v>640</v>
      </c>
      <c r="F209" s="249" t="s">
        <v>641</v>
      </c>
      <c r="G209" s="250" t="s">
        <v>250</v>
      </c>
      <c r="H209" s="251">
        <v>0.032000000000000001</v>
      </c>
      <c r="I209" s="252"/>
      <c r="J209" s="253">
        <f>ROUND(I209*H209,2)</f>
        <v>0</v>
      </c>
      <c r="K209" s="249" t="s">
        <v>19</v>
      </c>
      <c r="L209" s="254"/>
      <c r="M209" s="255" t="s">
        <v>19</v>
      </c>
      <c r="N209" s="256" t="s">
        <v>43</v>
      </c>
      <c r="O209" s="82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AR209" s="222" t="s">
        <v>209</v>
      </c>
      <c r="AT209" s="222" t="s">
        <v>257</v>
      </c>
      <c r="AU209" s="222" t="s">
        <v>82</v>
      </c>
      <c r="AY209" s="16" t="s">
        <v>147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80</v>
      </c>
      <c r="BK209" s="223">
        <f>ROUND(I209*H209,2)</f>
        <v>0</v>
      </c>
      <c r="BL209" s="16" t="s">
        <v>176</v>
      </c>
      <c r="BM209" s="222" t="s">
        <v>481</v>
      </c>
    </row>
    <row r="210" s="1" customFormat="1" ht="24" customHeight="1">
      <c r="B210" s="37"/>
      <c r="C210" s="211" t="s">
        <v>482</v>
      </c>
      <c r="D210" s="211" t="s">
        <v>149</v>
      </c>
      <c r="E210" s="212" t="s">
        <v>642</v>
      </c>
      <c r="F210" s="213" t="s">
        <v>643</v>
      </c>
      <c r="G210" s="214" t="s">
        <v>152</v>
      </c>
      <c r="H210" s="215">
        <v>13.109999999999999</v>
      </c>
      <c r="I210" s="216"/>
      <c r="J210" s="217">
        <f>ROUND(I210*H210,2)</f>
        <v>0</v>
      </c>
      <c r="K210" s="213" t="s">
        <v>19</v>
      </c>
      <c r="L210" s="42"/>
      <c r="M210" s="218" t="s">
        <v>19</v>
      </c>
      <c r="N210" s="219" t="s">
        <v>43</v>
      </c>
      <c r="O210" s="82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AR210" s="222" t="s">
        <v>176</v>
      </c>
      <c r="AT210" s="222" t="s">
        <v>149</v>
      </c>
      <c r="AU210" s="222" t="s">
        <v>82</v>
      </c>
      <c r="AY210" s="16" t="s">
        <v>147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6" t="s">
        <v>80</v>
      </c>
      <c r="BK210" s="223">
        <f>ROUND(I210*H210,2)</f>
        <v>0</v>
      </c>
      <c r="BL210" s="16" t="s">
        <v>176</v>
      </c>
      <c r="BM210" s="222" t="s">
        <v>485</v>
      </c>
    </row>
    <row r="211" s="1" customFormat="1" ht="16.5" customHeight="1">
      <c r="B211" s="37"/>
      <c r="C211" s="247" t="s">
        <v>323</v>
      </c>
      <c r="D211" s="247" t="s">
        <v>257</v>
      </c>
      <c r="E211" s="248" t="s">
        <v>644</v>
      </c>
      <c r="F211" s="249" t="s">
        <v>645</v>
      </c>
      <c r="G211" s="250" t="s">
        <v>250</v>
      </c>
      <c r="H211" s="251">
        <v>0.025000000000000001</v>
      </c>
      <c r="I211" s="252"/>
      <c r="J211" s="253">
        <f>ROUND(I211*H211,2)</f>
        <v>0</v>
      </c>
      <c r="K211" s="249" t="s">
        <v>19</v>
      </c>
      <c r="L211" s="254"/>
      <c r="M211" s="255" t="s">
        <v>19</v>
      </c>
      <c r="N211" s="256" t="s">
        <v>43</v>
      </c>
      <c r="O211" s="82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AR211" s="222" t="s">
        <v>209</v>
      </c>
      <c r="AT211" s="222" t="s">
        <v>257</v>
      </c>
      <c r="AU211" s="222" t="s">
        <v>82</v>
      </c>
      <c r="AY211" s="16" t="s">
        <v>147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80</v>
      </c>
      <c r="BK211" s="223">
        <f>ROUND(I211*H211,2)</f>
        <v>0</v>
      </c>
      <c r="BL211" s="16" t="s">
        <v>176</v>
      </c>
      <c r="BM211" s="222" t="s">
        <v>488</v>
      </c>
    </row>
    <row r="212" s="1" customFormat="1" ht="16.5" customHeight="1">
      <c r="B212" s="37"/>
      <c r="C212" s="211" t="s">
        <v>489</v>
      </c>
      <c r="D212" s="211" t="s">
        <v>149</v>
      </c>
      <c r="E212" s="212" t="s">
        <v>646</v>
      </c>
      <c r="F212" s="213" t="s">
        <v>647</v>
      </c>
      <c r="G212" s="214" t="s">
        <v>152</v>
      </c>
      <c r="H212" s="215">
        <v>11.039999999999999</v>
      </c>
      <c r="I212" s="216"/>
      <c r="J212" s="217">
        <f>ROUND(I212*H212,2)</f>
        <v>0</v>
      </c>
      <c r="K212" s="213" t="s">
        <v>19</v>
      </c>
      <c r="L212" s="42"/>
      <c r="M212" s="218" t="s">
        <v>19</v>
      </c>
      <c r="N212" s="219" t="s">
        <v>43</v>
      </c>
      <c r="O212" s="82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AR212" s="222" t="s">
        <v>176</v>
      </c>
      <c r="AT212" s="222" t="s">
        <v>149</v>
      </c>
      <c r="AU212" s="222" t="s">
        <v>82</v>
      </c>
      <c r="AY212" s="16" t="s">
        <v>147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6" t="s">
        <v>80</v>
      </c>
      <c r="BK212" s="223">
        <f>ROUND(I212*H212,2)</f>
        <v>0</v>
      </c>
      <c r="BL212" s="16" t="s">
        <v>176</v>
      </c>
      <c r="BM212" s="222" t="s">
        <v>492</v>
      </c>
    </row>
    <row r="213" s="1" customFormat="1" ht="16.5" customHeight="1">
      <c r="B213" s="37"/>
      <c r="C213" s="247" t="s">
        <v>327</v>
      </c>
      <c r="D213" s="247" t="s">
        <v>257</v>
      </c>
      <c r="E213" s="248" t="s">
        <v>648</v>
      </c>
      <c r="F213" s="249" t="s">
        <v>649</v>
      </c>
      <c r="G213" s="250" t="s">
        <v>152</v>
      </c>
      <c r="H213" s="251">
        <v>6.0720000000000001</v>
      </c>
      <c r="I213" s="252"/>
      <c r="J213" s="253">
        <f>ROUND(I213*H213,2)</f>
        <v>0</v>
      </c>
      <c r="K213" s="249" t="s">
        <v>19</v>
      </c>
      <c r="L213" s="254"/>
      <c r="M213" s="255" t="s">
        <v>19</v>
      </c>
      <c r="N213" s="256" t="s">
        <v>43</v>
      </c>
      <c r="O213" s="82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AR213" s="222" t="s">
        <v>209</v>
      </c>
      <c r="AT213" s="222" t="s">
        <v>257</v>
      </c>
      <c r="AU213" s="222" t="s">
        <v>82</v>
      </c>
      <c r="AY213" s="16" t="s">
        <v>147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6" t="s">
        <v>80</v>
      </c>
      <c r="BK213" s="223">
        <f>ROUND(I213*H213,2)</f>
        <v>0</v>
      </c>
      <c r="BL213" s="16" t="s">
        <v>176</v>
      </c>
      <c r="BM213" s="222" t="s">
        <v>497</v>
      </c>
    </row>
    <row r="214" s="1" customFormat="1" ht="16.5" customHeight="1">
      <c r="B214" s="37"/>
      <c r="C214" s="247" t="s">
        <v>501</v>
      </c>
      <c r="D214" s="247" t="s">
        <v>257</v>
      </c>
      <c r="E214" s="248" t="s">
        <v>650</v>
      </c>
      <c r="F214" s="249" t="s">
        <v>651</v>
      </c>
      <c r="G214" s="250" t="s">
        <v>152</v>
      </c>
      <c r="H214" s="251">
        <v>7.1760000000000002</v>
      </c>
      <c r="I214" s="252"/>
      <c r="J214" s="253">
        <f>ROUND(I214*H214,2)</f>
        <v>0</v>
      </c>
      <c r="K214" s="249" t="s">
        <v>19</v>
      </c>
      <c r="L214" s="254"/>
      <c r="M214" s="255" t="s">
        <v>19</v>
      </c>
      <c r="N214" s="256" t="s">
        <v>43</v>
      </c>
      <c r="O214" s="82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AR214" s="222" t="s">
        <v>209</v>
      </c>
      <c r="AT214" s="222" t="s">
        <v>257</v>
      </c>
      <c r="AU214" s="222" t="s">
        <v>82</v>
      </c>
      <c r="AY214" s="16" t="s">
        <v>147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6" t="s">
        <v>80</v>
      </c>
      <c r="BK214" s="223">
        <f>ROUND(I214*H214,2)</f>
        <v>0</v>
      </c>
      <c r="BL214" s="16" t="s">
        <v>176</v>
      </c>
      <c r="BM214" s="222" t="s">
        <v>504</v>
      </c>
    </row>
    <row r="215" s="11" customFormat="1" ht="25.92" customHeight="1">
      <c r="B215" s="195"/>
      <c r="C215" s="196"/>
      <c r="D215" s="197" t="s">
        <v>71</v>
      </c>
      <c r="E215" s="198" t="s">
        <v>257</v>
      </c>
      <c r="F215" s="198" t="s">
        <v>498</v>
      </c>
      <c r="G215" s="196"/>
      <c r="H215" s="196"/>
      <c r="I215" s="199"/>
      <c r="J215" s="200">
        <f>BK215</f>
        <v>0</v>
      </c>
      <c r="K215" s="196"/>
      <c r="L215" s="201"/>
      <c r="M215" s="202"/>
      <c r="N215" s="203"/>
      <c r="O215" s="203"/>
      <c r="P215" s="204">
        <f>P216+P221</f>
        <v>0</v>
      </c>
      <c r="Q215" s="203"/>
      <c r="R215" s="204">
        <f>R216+R221</f>
        <v>0</v>
      </c>
      <c r="S215" s="203"/>
      <c r="T215" s="205">
        <f>T216+T221</f>
        <v>0</v>
      </c>
      <c r="AR215" s="206" t="s">
        <v>156</v>
      </c>
      <c r="AT215" s="207" t="s">
        <v>71</v>
      </c>
      <c r="AU215" s="207" t="s">
        <v>72</v>
      </c>
      <c r="AY215" s="206" t="s">
        <v>147</v>
      </c>
      <c r="BK215" s="208">
        <f>BK216+BK221</f>
        <v>0</v>
      </c>
    </row>
    <row r="216" s="11" customFormat="1" ht="22.8" customHeight="1">
      <c r="B216" s="195"/>
      <c r="C216" s="196"/>
      <c r="D216" s="197" t="s">
        <v>71</v>
      </c>
      <c r="E216" s="209" t="s">
        <v>652</v>
      </c>
      <c r="F216" s="209" t="s">
        <v>653</v>
      </c>
      <c r="G216" s="196"/>
      <c r="H216" s="196"/>
      <c r="I216" s="199"/>
      <c r="J216" s="210">
        <f>BK216</f>
        <v>0</v>
      </c>
      <c r="K216" s="196"/>
      <c r="L216" s="201"/>
      <c r="M216" s="202"/>
      <c r="N216" s="203"/>
      <c r="O216" s="203"/>
      <c r="P216" s="204">
        <f>SUM(P217:P220)</f>
        <v>0</v>
      </c>
      <c r="Q216" s="203"/>
      <c r="R216" s="204">
        <f>SUM(R217:R220)</f>
        <v>0</v>
      </c>
      <c r="S216" s="203"/>
      <c r="T216" s="205">
        <f>SUM(T217:T220)</f>
        <v>0</v>
      </c>
      <c r="AR216" s="206" t="s">
        <v>156</v>
      </c>
      <c r="AT216" s="207" t="s">
        <v>71</v>
      </c>
      <c r="AU216" s="207" t="s">
        <v>80</v>
      </c>
      <c r="AY216" s="206" t="s">
        <v>147</v>
      </c>
      <c r="BK216" s="208">
        <f>SUM(BK217:BK220)</f>
        <v>0</v>
      </c>
    </row>
    <row r="217" s="1" customFormat="1" ht="16.5" customHeight="1">
      <c r="B217" s="37"/>
      <c r="C217" s="211" t="s">
        <v>331</v>
      </c>
      <c r="D217" s="211" t="s">
        <v>149</v>
      </c>
      <c r="E217" s="212" t="s">
        <v>654</v>
      </c>
      <c r="F217" s="213" t="s">
        <v>655</v>
      </c>
      <c r="G217" s="214" t="s">
        <v>172</v>
      </c>
      <c r="H217" s="215">
        <v>510.39999999999998</v>
      </c>
      <c r="I217" s="216"/>
      <c r="J217" s="217">
        <f>ROUND(I217*H217,2)</f>
        <v>0</v>
      </c>
      <c r="K217" s="213" t="s">
        <v>19</v>
      </c>
      <c r="L217" s="42"/>
      <c r="M217" s="218" t="s">
        <v>19</v>
      </c>
      <c r="N217" s="219" t="s">
        <v>43</v>
      </c>
      <c r="O217" s="82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AR217" s="222" t="s">
        <v>271</v>
      </c>
      <c r="AT217" s="222" t="s">
        <v>149</v>
      </c>
      <c r="AU217" s="222" t="s">
        <v>82</v>
      </c>
      <c r="AY217" s="16" t="s">
        <v>147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80</v>
      </c>
      <c r="BK217" s="223">
        <f>ROUND(I217*H217,2)</f>
        <v>0</v>
      </c>
      <c r="BL217" s="16" t="s">
        <v>271</v>
      </c>
      <c r="BM217" s="222" t="s">
        <v>508</v>
      </c>
    </row>
    <row r="218" s="1" customFormat="1" ht="16.5" customHeight="1">
      <c r="B218" s="37"/>
      <c r="C218" s="247" t="s">
        <v>509</v>
      </c>
      <c r="D218" s="247" t="s">
        <v>257</v>
      </c>
      <c r="E218" s="248" t="s">
        <v>656</v>
      </c>
      <c r="F218" s="249" t="s">
        <v>657</v>
      </c>
      <c r="G218" s="250" t="s">
        <v>172</v>
      </c>
      <c r="H218" s="251">
        <v>510.39999999999998</v>
      </c>
      <c r="I218" s="252"/>
      <c r="J218" s="253">
        <f>ROUND(I218*H218,2)</f>
        <v>0</v>
      </c>
      <c r="K218" s="249" t="s">
        <v>19</v>
      </c>
      <c r="L218" s="254"/>
      <c r="M218" s="255" t="s">
        <v>19</v>
      </c>
      <c r="N218" s="256" t="s">
        <v>43</v>
      </c>
      <c r="O218" s="82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AR218" s="222" t="s">
        <v>507</v>
      </c>
      <c r="AT218" s="222" t="s">
        <v>257</v>
      </c>
      <c r="AU218" s="222" t="s">
        <v>82</v>
      </c>
      <c r="AY218" s="16" t="s">
        <v>147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80</v>
      </c>
      <c r="BK218" s="223">
        <f>ROUND(I218*H218,2)</f>
        <v>0</v>
      </c>
      <c r="BL218" s="16" t="s">
        <v>271</v>
      </c>
      <c r="BM218" s="222" t="s">
        <v>512</v>
      </c>
    </row>
    <row r="219" s="1" customFormat="1" ht="24" customHeight="1">
      <c r="B219" s="37"/>
      <c r="C219" s="211" t="s">
        <v>335</v>
      </c>
      <c r="D219" s="211" t="s">
        <v>149</v>
      </c>
      <c r="E219" s="212" t="s">
        <v>658</v>
      </c>
      <c r="F219" s="213" t="s">
        <v>659</v>
      </c>
      <c r="G219" s="214" t="s">
        <v>172</v>
      </c>
      <c r="H219" s="215">
        <v>525.39999999999998</v>
      </c>
      <c r="I219" s="216"/>
      <c r="J219" s="217">
        <f>ROUND(I219*H219,2)</f>
        <v>0</v>
      </c>
      <c r="K219" s="213" t="s">
        <v>19</v>
      </c>
      <c r="L219" s="42"/>
      <c r="M219" s="218" t="s">
        <v>19</v>
      </c>
      <c r="N219" s="219" t="s">
        <v>43</v>
      </c>
      <c r="O219" s="82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AR219" s="222" t="s">
        <v>271</v>
      </c>
      <c r="AT219" s="222" t="s">
        <v>149</v>
      </c>
      <c r="AU219" s="222" t="s">
        <v>82</v>
      </c>
      <c r="AY219" s="16" t="s">
        <v>147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6" t="s">
        <v>80</v>
      </c>
      <c r="BK219" s="223">
        <f>ROUND(I219*H219,2)</f>
        <v>0</v>
      </c>
      <c r="BL219" s="16" t="s">
        <v>271</v>
      </c>
      <c r="BM219" s="222" t="s">
        <v>515</v>
      </c>
    </row>
    <row r="220" s="1" customFormat="1" ht="16.5" customHeight="1">
      <c r="B220" s="37"/>
      <c r="C220" s="247" t="s">
        <v>493</v>
      </c>
      <c r="D220" s="247" t="s">
        <v>257</v>
      </c>
      <c r="E220" s="248" t="s">
        <v>660</v>
      </c>
      <c r="F220" s="249" t="s">
        <v>661</v>
      </c>
      <c r="G220" s="250" t="s">
        <v>172</v>
      </c>
      <c r="H220" s="251">
        <v>525.39999999999998</v>
      </c>
      <c r="I220" s="252"/>
      <c r="J220" s="253">
        <f>ROUND(I220*H220,2)</f>
        <v>0</v>
      </c>
      <c r="K220" s="249" t="s">
        <v>19</v>
      </c>
      <c r="L220" s="254"/>
      <c r="M220" s="255" t="s">
        <v>19</v>
      </c>
      <c r="N220" s="256" t="s">
        <v>43</v>
      </c>
      <c r="O220" s="82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AR220" s="222" t="s">
        <v>507</v>
      </c>
      <c r="AT220" s="222" t="s">
        <v>257</v>
      </c>
      <c r="AU220" s="222" t="s">
        <v>82</v>
      </c>
      <c r="AY220" s="16" t="s">
        <v>147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80</v>
      </c>
      <c r="BK220" s="223">
        <f>ROUND(I220*H220,2)</f>
        <v>0</v>
      </c>
      <c r="BL220" s="16" t="s">
        <v>271</v>
      </c>
      <c r="BM220" s="222" t="s">
        <v>518</v>
      </c>
    </row>
    <row r="221" s="11" customFormat="1" ht="22.8" customHeight="1">
      <c r="B221" s="195"/>
      <c r="C221" s="196"/>
      <c r="D221" s="197" t="s">
        <v>71</v>
      </c>
      <c r="E221" s="209" t="s">
        <v>499</v>
      </c>
      <c r="F221" s="209" t="s">
        <v>500</v>
      </c>
      <c r="G221" s="196"/>
      <c r="H221" s="196"/>
      <c r="I221" s="199"/>
      <c r="J221" s="210">
        <f>BK221</f>
        <v>0</v>
      </c>
      <c r="K221" s="196"/>
      <c r="L221" s="201"/>
      <c r="M221" s="202"/>
      <c r="N221" s="203"/>
      <c r="O221" s="203"/>
      <c r="P221" s="204">
        <f>SUM(P222:P226)</f>
        <v>0</v>
      </c>
      <c r="Q221" s="203"/>
      <c r="R221" s="204">
        <f>SUM(R222:R226)</f>
        <v>0</v>
      </c>
      <c r="S221" s="203"/>
      <c r="T221" s="205">
        <f>SUM(T222:T226)</f>
        <v>0</v>
      </c>
      <c r="AR221" s="206" t="s">
        <v>156</v>
      </c>
      <c r="AT221" s="207" t="s">
        <v>71</v>
      </c>
      <c r="AU221" s="207" t="s">
        <v>80</v>
      </c>
      <c r="AY221" s="206" t="s">
        <v>147</v>
      </c>
      <c r="BK221" s="208">
        <f>SUM(BK222:BK226)</f>
        <v>0</v>
      </c>
    </row>
    <row r="222" s="1" customFormat="1" ht="24" customHeight="1">
      <c r="B222" s="37"/>
      <c r="C222" s="211" t="s">
        <v>338</v>
      </c>
      <c r="D222" s="211" t="s">
        <v>149</v>
      </c>
      <c r="E222" s="212" t="s">
        <v>662</v>
      </c>
      <c r="F222" s="213" t="s">
        <v>663</v>
      </c>
      <c r="G222" s="214" t="s">
        <v>172</v>
      </c>
      <c r="H222" s="215">
        <v>15</v>
      </c>
      <c r="I222" s="216"/>
      <c r="J222" s="217">
        <f>ROUND(I222*H222,2)</f>
        <v>0</v>
      </c>
      <c r="K222" s="213" t="s">
        <v>19</v>
      </c>
      <c r="L222" s="42"/>
      <c r="M222" s="218" t="s">
        <v>19</v>
      </c>
      <c r="N222" s="219" t="s">
        <v>43</v>
      </c>
      <c r="O222" s="82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AR222" s="222" t="s">
        <v>271</v>
      </c>
      <c r="AT222" s="222" t="s">
        <v>149</v>
      </c>
      <c r="AU222" s="222" t="s">
        <v>82</v>
      </c>
      <c r="AY222" s="16" t="s">
        <v>147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80</v>
      </c>
      <c r="BK222" s="223">
        <f>ROUND(I222*H222,2)</f>
        <v>0</v>
      </c>
      <c r="BL222" s="16" t="s">
        <v>271</v>
      </c>
      <c r="BM222" s="222" t="s">
        <v>524</v>
      </c>
    </row>
    <row r="223" s="1" customFormat="1" ht="24" customHeight="1">
      <c r="B223" s="37"/>
      <c r="C223" s="247" t="s">
        <v>664</v>
      </c>
      <c r="D223" s="247" t="s">
        <v>257</v>
      </c>
      <c r="E223" s="248" t="s">
        <v>665</v>
      </c>
      <c r="F223" s="249" t="s">
        <v>666</v>
      </c>
      <c r="G223" s="250" t="s">
        <v>172</v>
      </c>
      <c r="H223" s="251">
        <v>15.225</v>
      </c>
      <c r="I223" s="252"/>
      <c r="J223" s="253">
        <f>ROUND(I223*H223,2)</f>
        <v>0</v>
      </c>
      <c r="K223" s="249" t="s">
        <v>19</v>
      </c>
      <c r="L223" s="254"/>
      <c r="M223" s="255" t="s">
        <v>19</v>
      </c>
      <c r="N223" s="256" t="s">
        <v>43</v>
      </c>
      <c r="O223" s="82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AR223" s="222" t="s">
        <v>507</v>
      </c>
      <c r="AT223" s="222" t="s">
        <v>257</v>
      </c>
      <c r="AU223" s="222" t="s">
        <v>82</v>
      </c>
      <c r="AY223" s="16" t="s">
        <v>147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80</v>
      </c>
      <c r="BK223" s="223">
        <f>ROUND(I223*H223,2)</f>
        <v>0</v>
      </c>
      <c r="BL223" s="16" t="s">
        <v>271</v>
      </c>
      <c r="BM223" s="222" t="s">
        <v>667</v>
      </c>
    </row>
    <row r="224" s="1" customFormat="1" ht="16.5" customHeight="1">
      <c r="B224" s="37"/>
      <c r="C224" s="211" t="s">
        <v>342</v>
      </c>
      <c r="D224" s="211" t="s">
        <v>149</v>
      </c>
      <c r="E224" s="212" t="s">
        <v>668</v>
      </c>
      <c r="F224" s="213" t="s">
        <v>669</v>
      </c>
      <c r="G224" s="214" t="s">
        <v>172</v>
      </c>
      <c r="H224" s="215">
        <v>15</v>
      </c>
      <c r="I224" s="216"/>
      <c r="J224" s="217">
        <f>ROUND(I224*H224,2)</f>
        <v>0</v>
      </c>
      <c r="K224" s="213" t="s">
        <v>19</v>
      </c>
      <c r="L224" s="42"/>
      <c r="M224" s="218" t="s">
        <v>19</v>
      </c>
      <c r="N224" s="219" t="s">
        <v>43</v>
      </c>
      <c r="O224" s="82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AR224" s="222" t="s">
        <v>271</v>
      </c>
      <c r="AT224" s="222" t="s">
        <v>149</v>
      </c>
      <c r="AU224" s="222" t="s">
        <v>82</v>
      </c>
      <c r="AY224" s="16" t="s">
        <v>147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6" t="s">
        <v>80</v>
      </c>
      <c r="BK224" s="223">
        <f>ROUND(I224*H224,2)</f>
        <v>0</v>
      </c>
      <c r="BL224" s="16" t="s">
        <v>271</v>
      </c>
      <c r="BM224" s="222" t="s">
        <v>670</v>
      </c>
    </row>
    <row r="225" s="1" customFormat="1" ht="16.5" customHeight="1">
      <c r="B225" s="37"/>
      <c r="C225" s="247" t="s">
        <v>671</v>
      </c>
      <c r="D225" s="247" t="s">
        <v>257</v>
      </c>
      <c r="E225" s="248" t="s">
        <v>672</v>
      </c>
      <c r="F225" s="249" t="s">
        <v>673</v>
      </c>
      <c r="G225" s="250" t="s">
        <v>298</v>
      </c>
      <c r="H225" s="251">
        <v>2</v>
      </c>
      <c r="I225" s="252"/>
      <c r="J225" s="253">
        <f>ROUND(I225*H225,2)</f>
        <v>0</v>
      </c>
      <c r="K225" s="249" t="s">
        <v>19</v>
      </c>
      <c r="L225" s="254"/>
      <c r="M225" s="255" t="s">
        <v>19</v>
      </c>
      <c r="N225" s="256" t="s">
        <v>43</v>
      </c>
      <c r="O225" s="82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AR225" s="222" t="s">
        <v>507</v>
      </c>
      <c r="AT225" s="222" t="s">
        <v>257</v>
      </c>
      <c r="AU225" s="222" t="s">
        <v>82</v>
      </c>
      <c r="AY225" s="16" t="s">
        <v>147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80</v>
      </c>
      <c r="BK225" s="223">
        <f>ROUND(I225*H225,2)</f>
        <v>0</v>
      </c>
      <c r="BL225" s="16" t="s">
        <v>271</v>
      </c>
      <c r="BM225" s="222" t="s">
        <v>674</v>
      </c>
    </row>
    <row r="226" s="1" customFormat="1" ht="24" customHeight="1">
      <c r="B226" s="37"/>
      <c r="C226" s="247" t="s">
        <v>345</v>
      </c>
      <c r="D226" s="247" t="s">
        <v>257</v>
      </c>
      <c r="E226" s="248" t="s">
        <v>675</v>
      </c>
      <c r="F226" s="249" t="s">
        <v>676</v>
      </c>
      <c r="G226" s="250" t="s">
        <v>298</v>
      </c>
      <c r="H226" s="251">
        <v>11</v>
      </c>
      <c r="I226" s="252"/>
      <c r="J226" s="253">
        <f>ROUND(I226*H226,2)</f>
        <v>0</v>
      </c>
      <c r="K226" s="249" t="s">
        <v>19</v>
      </c>
      <c r="L226" s="254"/>
      <c r="M226" s="255" t="s">
        <v>19</v>
      </c>
      <c r="N226" s="256" t="s">
        <v>43</v>
      </c>
      <c r="O226" s="82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AR226" s="222" t="s">
        <v>507</v>
      </c>
      <c r="AT226" s="222" t="s">
        <v>257</v>
      </c>
      <c r="AU226" s="222" t="s">
        <v>82</v>
      </c>
      <c r="AY226" s="16" t="s">
        <v>147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80</v>
      </c>
      <c r="BK226" s="223">
        <f>ROUND(I226*H226,2)</f>
        <v>0</v>
      </c>
      <c r="BL226" s="16" t="s">
        <v>271</v>
      </c>
      <c r="BM226" s="222" t="s">
        <v>677</v>
      </c>
    </row>
    <row r="227" s="11" customFormat="1" ht="25.92" customHeight="1">
      <c r="B227" s="195"/>
      <c r="C227" s="196"/>
      <c r="D227" s="197" t="s">
        <v>71</v>
      </c>
      <c r="E227" s="198" t="s">
        <v>519</v>
      </c>
      <c r="F227" s="198" t="s">
        <v>520</v>
      </c>
      <c r="G227" s="196"/>
      <c r="H227" s="196"/>
      <c r="I227" s="199"/>
      <c r="J227" s="200">
        <f>BK227</f>
        <v>0</v>
      </c>
      <c r="K227" s="196"/>
      <c r="L227" s="201"/>
      <c r="M227" s="202"/>
      <c r="N227" s="203"/>
      <c r="O227" s="203"/>
      <c r="P227" s="204">
        <f>P228</f>
        <v>0</v>
      </c>
      <c r="Q227" s="203"/>
      <c r="R227" s="204">
        <f>R228</f>
        <v>0</v>
      </c>
      <c r="S227" s="203"/>
      <c r="T227" s="205">
        <f>T228</f>
        <v>0</v>
      </c>
      <c r="AR227" s="206" t="s">
        <v>153</v>
      </c>
      <c r="AT227" s="207" t="s">
        <v>71</v>
      </c>
      <c r="AU227" s="207" t="s">
        <v>72</v>
      </c>
      <c r="AY227" s="206" t="s">
        <v>147</v>
      </c>
      <c r="BK227" s="208">
        <f>BK228</f>
        <v>0</v>
      </c>
    </row>
    <row r="228" s="11" customFormat="1" ht="22.8" customHeight="1">
      <c r="B228" s="195"/>
      <c r="C228" s="196"/>
      <c r="D228" s="197" t="s">
        <v>71</v>
      </c>
      <c r="E228" s="209" t="s">
        <v>521</v>
      </c>
      <c r="F228" s="209" t="s">
        <v>520</v>
      </c>
      <c r="G228" s="196"/>
      <c r="H228" s="196"/>
      <c r="I228" s="199"/>
      <c r="J228" s="210">
        <f>BK228</f>
        <v>0</v>
      </c>
      <c r="K228" s="196"/>
      <c r="L228" s="201"/>
      <c r="M228" s="202"/>
      <c r="N228" s="203"/>
      <c r="O228" s="203"/>
      <c r="P228" s="204">
        <f>P229</f>
        <v>0</v>
      </c>
      <c r="Q228" s="203"/>
      <c r="R228" s="204">
        <f>R229</f>
        <v>0</v>
      </c>
      <c r="S228" s="203"/>
      <c r="T228" s="205">
        <f>T229</f>
        <v>0</v>
      </c>
      <c r="AR228" s="206" t="s">
        <v>80</v>
      </c>
      <c r="AT228" s="207" t="s">
        <v>71</v>
      </c>
      <c r="AU228" s="207" t="s">
        <v>80</v>
      </c>
      <c r="AY228" s="206" t="s">
        <v>147</v>
      </c>
      <c r="BK228" s="208">
        <f>BK229</f>
        <v>0</v>
      </c>
    </row>
    <row r="229" s="1" customFormat="1" ht="16.5" customHeight="1">
      <c r="B229" s="37"/>
      <c r="C229" s="211" t="s">
        <v>678</v>
      </c>
      <c r="D229" s="211" t="s">
        <v>149</v>
      </c>
      <c r="E229" s="212" t="s">
        <v>522</v>
      </c>
      <c r="F229" s="213" t="s">
        <v>523</v>
      </c>
      <c r="G229" s="214" t="s">
        <v>172</v>
      </c>
      <c r="H229" s="215">
        <v>525.39999999999998</v>
      </c>
      <c r="I229" s="216"/>
      <c r="J229" s="217">
        <f>ROUND(I229*H229,2)</f>
        <v>0</v>
      </c>
      <c r="K229" s="213" t="s">
        <v>19</v>
      </c>
      <c r="L229" s="42"/>
      <c r="M229" s="257" t="s">
        <v>19</v>
      </c>
      <c r="N229" s="258" t="s">
        <v>43</v>
      </c>
      <c r="O229" s="259"/>
      <c r="P229" s="260">
        <f>O229*H229</f>
        <v>0</v>
      </c>
      <c r="Q229" s="260">
        <v>0</v>
      </c>
      <c r="R229" s="260">
        <f>Q229*H229</f>
        <v>0</v>
      </c>
      <c r="S229" s="260">
        <v>0</v>
      </c>
      <c r="T229" s="261">
        <f>S229*H229</f>
        <v>0</v>
      </c>
      <c r="AR229" s="222" t="s">
        <v>153</v>
      </c>
      <c r="AT229" s="222" t="s">
        <v>149</v>
      </c>
      <c r="AU229" s="222" t="s">
        <v>82</v>
      </c>
      <c r="AY229" s="16" t="s">
        <v>147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80</v>
      </c>
      <c r="BK229" s="223">
        <f>ROUND(I229*H229,2)</f>
        <v>0</v>
      </c>
      <c r="BL229" s="16" t="s">
        <v>153</v>
      </c>
      <c r="BM229" s="222" t="s">
        <v>679</v>
      </c>
    </row>
    <row r="230" s="1" customFormat="1" ht="6.96" customHeight="1">
      <c r="B230" s="57"/>
      <c r="C230" s="58"/>
      <c r="D230" s="58"/>
      <c r="E230" s="58"/>
      <c r="F230" s="58"/>
      <c r="G230" s="58"/>
      <c r="H230" s="58"/>
      <c r="I230" s="161"/>
      <c r="J230" s="58"/>
      <c r="K230" s="58"/>
      <c r="L230" s="42"/>
    </row>
  </sheetData>
  <sheetProtection sheet="1" autoFilter="0" formatColumns="0" formatRows="0" objects="1" scenarios="1" spinCount="100000" saltValue="6sMXijjOlamt30gslm5KH3x/TQOxveadFsmVDGXJmWPGhbE+MyxmesIh8pmFO4DBecu+aGiGkAJ8dPPYGEqIhw==" hashValue="ke9wDch/wr9/weBqgjA59jl6aKwPntU687NYoYB3R+Xzi7JMJwGYtmVgPronvI7cbhCwSgScb0IrhHWP4IeXFg==" algorithmName="SHA-512" password="CC35"/>
  <autoFilter ref="C94:K229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88</v>
      </c>
      <c r="AZ2" s="127" t="s">
        <v>49</v>
      </c>
      <c r="BA2" s="127" t="s">
        <v>680</v>
      </c>
      <c r="BB2" s="127" t="s">
        <v>112</v>
      </c>
      <c r="BC2" s="127" t="s">
        <v>681</v>
      </c>
      <c r="BD2" s="127" t="s">
        <v>82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114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115</v>
      </c>
      <c r="I8" s="135"/>
      <c r="L8" s="42"/>
    </row>
    <row r="9" s="1" customFormat="1" ht="36.96" customHeight="1">
      <c r="B9" s="42"/>
      <c r="E9" s="136" t="s">
        <v>682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35</v>
      </c>
      <c r="I12" s="138" t="s">
        <v>23</v>
      </c>
      <c r="J12" s="139" t="str">
        <f>'Rekapitulace stavby'!AN8</f>
        <v>16. 3. 2019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27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tr">
        <f>IF('Rekapitulace stavby'!AN16="","",'Rekapitulace stavby'!AN16)</f>
        <v/>
      </c>
      <c r="L20" s="42"/>
    </row>
    <row r="21" s="1" customFormat="1" ht="18" customHeight="1">
      <c r="B21" s="42"/>
      <c r="E21" s="137" t="str">
        <f>IF('Rekapitulace stavby'!E17="","",'Rekapitulace stavby'!E17)</f>
        <v>VIS,a.s.</v>
      </c>
      <c r="I21" s="138" t="s">
        <v>28</v>
      </c>
      <c r="J21" s="137" t="str">
        <f>IF('Rekapitulace stavby'!AN17="","",'Rekapitulace stavby'!AN17)</f>
        <v/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tr">
        <f>IF('Rekapitulace stavby'!AN19="","",'Rekapitulace stavby'!AN19)</f>
        <v/>
      </c>
      <c r="L23" s="42"/>
    </row>
    <row r="24" s="1" customFormat="1" ht="18" customHeight="1">
      <c r="B24" s="42"/>
      <c r="E24" s="137" t="str">
        <f>IF('Rekapitulace stavby'!E20="","",'Rekapitulace stavby'!E20)</f>
        <v xml:space="preserve"> </v>
      </c>
      <c r="I24" s="138" t="s">
        <v>28</v>
      </c>
      <c r="J24" s="137" t="str">
        <f>IF('Rekapitulace stavby'!AN20="","",'Rekapitulace stavby'!AN20)</f>
        <v/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ROUND(J88,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ROUND((SUM(BE88:BE166)),  2)</f>
        <v>0</v>
      </c>
      <c r="I33" s="150">
        <v>0.20999999999999999</v>
      </c>
      <c r="J33" s="149">
        <f>ROUND(((SUM(BE88:BE166))*I33),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ROUND((SUM(BF88:BF166)),  2)</f>
        <v>0</v>
      </c>
      <c r="I34" s="150">
        <v>0.14999999999999999</v>
      </c>
      <c r="J34" s="149">
        <f>ROUND(((SUM(BF88:BF166))*I34),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ROUND((SUM(BG88:BG166)),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ROUND((SUM(BH88:BH166)),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ROUND((SUM(BI88:BI166)),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117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115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03 - SO 04 - Kanalizační přípojky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8" t="s">
        <v>23</v>
      </c>
      <c r="J52" s="70" t="str">
        <f>IF(J12="","",J12)</f>
        <v>16. 3. 2019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15.15" customHeight="1">
      <c r="B54" s="37"/>
      <c r="C54" s="31" t="s">
        <v>25</v>
      </c>
      <c r="D54" s="38"/>
      <c r="E54" s="38"/>
      <c r="F54" s="26" t="str">
        <f>E15</f>
        <v>Město Bakov nad Jizerou</v>
      </c>
      <c r="G54" s="38"/>
      <c r="H54" s="38"/>
      <c r="I54" s="138" t="s">
        <v>31</v>
      </c>
      <c r="J54" s="35" t="str">
        <f>E21</f>
        <v>VIS,a.s.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118</v>
      </c>
      <c r="D57" s="167"/>
      <c r="E57" s="167"/>
      <c r="F57" s="167"/>
      <c r="G57" s="167"/>
      <c r="H57" s="167"/>
      <c r="I57" s="168"/>
      <c r="J57" s="169" t="s">
        <v>119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J88</f>
        <v>0</v>
      </c>
      <c r="K59" s="38"/>
      <c r="L59" s="42"/>
      <c r="AU59" s="16" t="s">
        <v>120</v>
      </c>
    </row>
    <row r="60" s="8" customFormat="1" ht="24.96" customHeight="1">
      <c r="B60" s="171"/>
      <c r="C60" s="172"/>
      <c r="D60" s="173" t="s">
        <v>121</v>
      </c>
      <c r="E60" s="174"/>
      <c r="F60" s="174"/>
      <c r="G60" s="174"/>
      <c r="H60" s="174"/>
      <c r="I60" s="175"/>
      <c r="J60" s="176">
        <f>J89</f>
        <v>0</v>
      </c>
      <c r="K60" s="172"/>
      <c r="L60" s="177"/>
    </row>
    <row r="61" s="9" customFormat="1" ht="19.92" customHeight="1">
      <c r="B61" s="178"/>
      <c r="C61" s="179"/>
      <c r="D61" s="180" t="s">
        <v>122</v>
      </c>
      <c r="E61" s="181"/>
      <c r="F61" s="181"/>
      <c r="G61" s="181"/>
      <c r="H61" s="181"/>
      <c r="I61" s="182"/>
      <c r="J61" s="183">
        <f>J90</f>
        <v>0</v>
      </c>
      <c r="K61" s="179"/>
      <c r="L61" s="184"/>
    </row>
    <row r="62" s="9" customFormat="1" ht="19.92" customHeight="1">
      <c r="B62" s="178"/>
      <c r="C62" s="179"/>
      <c r="D62" s="180" t="s">
        <v>123</v>
      </c>
      <c r="E62" s="181"/>
      <c r="F62" s="181"/>
      <c r="G62" s="181"/>
      <c r="H62" s="181"/>
      <c r="I62" s="182"/>
      <c r="J62" s="183">
        <f>J140</f>
        <v>0</v>
      </c>
      <c r="K62" s="179"/>
      <c r="L62" s="184"/>
    </row>
    <row r="63" s="9" customFormat="1" ht="19.92" customHeight="1">
      <c r="B63" s="178"/>
      <c r="C63" s="179"/>
      <c r="D63" s="180" t="s">
        <v>124</v>
      </c>
      <c r="E63" s="181"/>
      <c r="F63" s="181"/>
      <c r="G63" s="181"/>
      <c r="H63" s="181"/>
      <c r="I63" s="182"/>
      <c r="J63" s="183">
        <f>J144</f>
        <v>0</v>
      </c>
      <c r="K63" s="179"/>
      <c r="L63" s="184"/>
    </row>
    <row r="64" s="9" customFormat="1" ht="19.92" customHeight="1">
      <c r="B64" s="178"/>
      <c r="C64" s="179"/>
      <c r="D64" s="180" t="s">
        <v>125</v>
      </c>
      <c r="E64" s="181"/>
      <c r="F64" s="181"/>
      <c r="G64" s="181"/>
      <c r="H64" s="181"/>
      <c r="I64" s="182"/>
      <c r="J64" s="183">
        <f>J149</f>
        <v>0</v>
      </c>
      <c r="K64" s="179"/>
      <c r="L64" s="184"/>
    </row>
    <row r="65" s="9" customFormat="1" ht="19.92" customHeight="1">
      <c r="B65" s="178"/>
      <c r="C65" s="179"/>
      <c r="D65" s="180" t="s">
        <v>126</v>
      </c>
      <c r="E65" s="181"/>
      <c r="F65" s="181"/>
      <c r="G65" s="181"/>
      <c r="H65" s="181"/>
      <c r="I65" s="182"/>
      <c r="J65" s="183">
        <f>J156</f>
        <v>0</v>
      </c>
      <c r="K65" s="179"/>
      <c r="L65" s="184"/>
    </row>
    <row r="66" s="9" customFormat="1" ht="19.92" customHeight="1">
      <c r="B66" s="178"/>
      <c r="C66" s="179"/>
      <c r="D66" s="180" t="s">
        <v>127</v>
      </c>
      <c r="E66" s="181"/>
      <c r="F66" s="181"/>
      <c r="G66" s="181"/>
      <c r="H66" s="181"/>
      <c r="I66" s="182"/>
      <c r="J66" s="183">
        <f>J162</f>
        <v>0</v>
      </c>
      <c r="K66" s="179"/>
      <c r="L66" s="184"/>
    </row>
    <row r="67" s="8" customFormat="1" ht="24.96" customHeight="1">
      <c r="B67" s="171"/>
      <c r="C67" s="172"/>
      <c r="D67" s="173" t="s">
        <v>130</v>
      </c>
      <c r="E67" s="174"/>
      <c r="F67" s="174"/>
      <c r="G67" s="174"/>
      <c r="H67" s="174"/>
      <c r="I67" s="175"/>
      <c r="J67" s="176">
        <f>J164</f>
        <v>0</v>
      </c>
      <c r="K67" s="172"/>
      <c r="L67" s="177"/>
    </row>
    <row r="68" s="9" customFormat="1" ht="19.92" customHeight="1">
      <c r="B68" s="178"/>
      <c r="C68" s="179"/>
      <c r="D68" s="180" t="s">
        <v>131</v>
      </c>
      <c r="E68" s="181"/>
      <c r="F68" s="181"/>
      <c r="G68" s="181"/>
      <c r="H68" s="181"/>
      <c r="I68" s="182"/>
      <c r="J68" s="183">
        <f>J165</f>
        <v>0</v>
      </c>
      <c r="K68" s="179"/>
      <c r="L68" s="184"/>
    </row>
    <row r="69" s="1" customFormat="1" ht="21.84" customHeight="1">
      <c r="B69" s="37"/>
      <c r="C69" s="38"/>
      <c r="D69" s="38"/>
      <c r="E69" s="38"/>
      <c r="F69" s="38"/>
      <c r="G69" s="38"/>
      <c r="H69" s="38"/>
      <c r="I69" s="135"/>
      <c r="J69" s="38"/>
      <c r="K69" s="38"/>
      <c r="L69" s="42"/>
    </row>
    <row r="70" s="1" customFormat="1" ht="6.96" customHeight="1">
      <c r="B70" s="57"/>
      <c r="C70" s="58"/>
      <c r="D70" s="58"/>
      <c r="E70" s="58"/>
      <c r="F70" s="58"/>
      <c r="G70" s="58"/>
      <c r="H70" s="58"/>
      <c r="I70" s="161"/>
      <c r="J70" s="58"/>
      <c r="K70" s="58"/>
      <c r="L70" s="42"/>
    </row>
    <row r="74" s="1" customFormat="1" ht="6.96" customHeight="1">
      <c r="B74" s="59"/>
      <c r="C74" s="60"/>
      <c r="D74" s="60"/>
      <c r="E74" s="60"/>
      <c r="F74" s="60"/>
      <c r="G74" s="60"/>
      <c r="H74" s="60"/>
      <c r="I74" s="164"/>
      <c r="J74" s="60"/>
      <c r="K74" s="60"/>
      <c r="L74" s="42"/>
    </row>
    <row r="75" s="1" customFormat="1" ht="24.96" customHeight="1">
      <c r="B75" s="37"/>
      <c r="C75" s="22" t="s">
        <v>132</v>
      </c>
      <c r="D75" s="38"/>
      <c r="E75" s="38"/>
      <c r="F75" s="38"/>
      <c r="G75" s="38"/>
      <c r="H75" s="38"/>
      <c r="I75" s="135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5"/>
      <c r="J76" s="38"/>
      <c r="K76" s="38"/>
      <c r="L76" s="42"/>
    </row>
    <row r="77" s="1" customFormat="1" ht="12" customHeight="1">
      <c r="B77" s="37"/>
      <c r="C77" s="31" t="s">
        <v>16</v>
      </c>
      <c r="D77" s="38"/>
      <c r="E77" s="38"/>
      <c r="F77" s="38"/>
      <c r="G77" s="38"/>
      <c r="H77" s="38"/>
      <c r="I77" s="135"/>
      <c r="J77" s="38"/>
      <c r="K77" s="38"/>
      <c r="L77" s="42"/>
    </row>
    <row r="78" s="1" customFormat="1" ht="16.5" customHeight="1">
      <c r="B78" s="37"/>
      <c r="C78" s="38"/>
      <c r="D78" s="38"/>
      <c r="E78" s="165" t="str">
        <f>E7</f>
        <v>Dostavba kanalizace v místní části Malá Bělá, uznatelné náklady</v>
      </c>
      <c r="F78" s="31"/>
      <c r="G78" s="31"/>
      <c r="H78" s="31"/>
      <c r="I78" s="135"/>
      <c r="J78" s="38"/>
      <c r="K78" s="38"/>
      <c r="L78" s="42"/>
    </row>
    <row r="79" s="1" customFormat="1" ht="12" customHeight="1">
      <c r="B79" s="37"/>
      <c r="C79" s="31" t="s">
        <v>115</v>
      </c>
      <c r="D79" s="38"/>
      <c r="E79" s="38"/>
      <c r="F79" s="38"/>
      <c r="G79" s="38"/>
      <c r="H79" s="38"/>
      <c r="I79" s="135"/>
      <c r="J79" s="38"/>
      <c r="K79" s="38"/>
      <c r="L79" s="42"/>
    </row>
    <row r="80" s="1" customFormat="1" ht="16.5" customHeight="1">
      <c r="B80" s="37"/>
      <c r="C80" s="38"/>
      <c r="D80" s="38"/>
      <c r="E80" s="67" t="str">
        <f>E9</f>
        <v>03 - SO 04 - Kanalizační přípojky</v>
      </c>
      <c r="F80" s="38"/>
      <c r="G80" s="38"/>
      <c r="H80" s="38"/>
      <c r="I80" s="135"/>
      <c r="J80" s="38"/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35"/>
      <c r="J81" s="38"/>
      <c r="K81" s="38"/>
      <c r="L81" s="42"/>
    </row>
    <row r="82" s="1" customFormat="1" ht="12" customHeight="1">
      <c r="B82" s="37"/>
      <c r="C82" s="31" t="s">
        <v>21</v>
      </c>
      <c r="D82" s="38"/>
      <c r="E82" s="38"/>
      <c r="F82" s="26" t="str">
        <f>F12</f>
        <v xml:space="preserve"> </v>
      </c>
      <c r="G82" s="38"/>
      <c r="H82" s="38"/>
      <c r="I82" s="138" t="s">
        <v>23</v>
      </c>
      <c r="J82" s="70" t="str">
        <f>IF(J12="","",J12)</f>
        <v>16. 3. 2019</v>
      </c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5"/>
      <c r="J83" s="38"/>
      <c r="K83" s="38"/>
      <c r="L83" s="42"/>
    </row>
    <row r="84" s="1" customFormat="1" ht="15.15" customHeight="1">
      <c r="B84" s="37"/>
      <c r="C84" s="31" t="s">
        <v>25</v>
      </c>
      <c r="D84" s="38"/>
      <c r="E84" s="38"/>
      <c r="F84" s="26" t="str">
        <f>E15</f>
        <v>Město Bakov nad Jizerou</v>
      </c>
      <c r="G84" s="38"/>
      <c r="H84" s="38"/>
      <c r="I84" s="138" t="s">
        <v>31</v>
      </c>
      <c r="J84" s="35" t="str">
        <f>E21</f>
        <v>VIS,a.s.</v>
      </c>
      <c r="K84" s="38"/>
      <c r="L84" s="42"/>
    </row>
    <row r="85" s="1" customFormat="1" ht="15.15" customHeight="1">
      <c r="B85" s="37"/>
      <c r="C85" s="31" t="s">
        <v>29</v>
      </c>
      <c r="D85" s="38"/>
      <c r="E85" s="38"/>
      <c r="F85" s="26" t="str">
        <f>IF(E18="","",E18)</f>
        <v>Vyplň údaj</v>
      </c>
      <c r="G85" s="38"/>
      <c r="H85" s="38"/>
      <c r="I85" s="138" t="s">
        <v>34</v>
      </c>
      <c r="J85" s="35" t="str">
        <f>E24</f>
        <v xml:space="preserve"> </v>
      </c>
      <c r="K85" s="38"/>
      <c r="L85" s="42"/>
    </row>
    <row r="86" s="1" customFormat="1" ht="10.32" customHeight="1">
      <c r="B86" s="37"/>
      <c r="C86" s="38"/>
      <c r="D86" s="38"/>
      <c r="E86" s="38"/>
      <c r="F86" s="38"/>
      <c r="G86" s="38"/>
      <c r="H86" s="38"/>
      <c r="I86" s="135"/>
      <c r="J86" s="38"/>
      <c r="K86" s="38"/>
      <c r="L86" s="42"/>
    </row>
    <row r="87" s="10" customFormat="1" ht="29.28" customHeight="1">
      <c r="B87" s="185"/>
      <c r="C87" s="186" t="s">
        <v>133</v>
      </c>
      <c r="D87" s="187" t="s">
        <v>57</v>
      </c>
      <c r="E87" s="187" t="s">
        <v>53</v>
      </c>
      <c r="F87" s="187" t="s">
        <v>54</v>
      </c>
      <c r="G87" s="187" t="s">
        <v>134</v>
      </c>
      <c r="H87" s="187" t="s">
        <v>135</v>
      </c>
      <c r="I87" s="188" t="s">
        <v>136</v>
      </c>
      <c r="J87" s="187" t="s">
        <v>119</v>
      </c>
      <c r="K87" s="189" t="s">
        <v>137</v>
      </c>
      <c r="L87" s="190"/>
      <c r="M87" s="90" t="s">
        <v>19</v>
      </c>
      <c r="N87" s="91" t="s">
        <v>42</v>
      </c>
      <c r="O87" s="91" t="s">
        <v>138</v>
      </c>
      <c r="P87" s="91" t="s">
        <v>139</v>
      </c>
      <c r="Q87" s="91" t="s">
        <v>140</v>
      </c>
      <c r="R87" s="91" t="s">
        <v>141</v>
      </c>
      <c r="S87" s="91" t="s">
        <v>142</v>
      </c>
      <c r="T87" s="92" t="s">
        <v>143</v>
      </c>
    </row>
    <row r="88" s="1" customFormat="1" ht="22.8" customHeight="1">
      <c r="B88" s="37"/>
      <c r="C88" s="97" t="s">
        <v>144</v>
      </c>
      <c r="D88" s="38"/>
      <c r="E88" s="38"/>
      <c r="F88" s="38"/>
      <c r="G88" s="38"/>
      <c r="H88" s="38"/>
      <c r="I88" s="135"/>
      <c r="J88" s="191">
        <f>BK88</f>
        <v>0</v>
      </c>
      <c r="K88" s="38"/>
      <c r="L88" s="42"/>
      <c r="M88" s="93"/>
      <c r="N88" s="94"/>
      <c r="O88" s="94"/>
      <c r="P88" s="192">
        <f>P89+P164</f>
        <v>0</v>
      </c>
      <c r="Q88" s="94"/>
      <c r="R88" s="192">
        <f>R89+R164</f>
        <v>0</v>
      </c>
      <c r="S88" s="94"/>
      <c r="T88" s="193">
        <f>T89+T164</f>
        <v>0</v>
      </c>
      <c r="AT88" s="16" t="s">
        <v>71</v>
      </c>
      <c r="AU88" s="16" t="s">
        <v>120</v>
      </c>
      <c r="BK88" s="194">
        <f>BK89+BK164</f>
        <v>0</v>
      </c>
    </row>
    <row r="89" s="11" customFormat="1" ht="25.92" customHeight="1">
      <c r="B89" s="195"/>
      <c r="C89" s="196"/>
      <c r="D89" s="197" t="s">
        <v>71</v>
      </c>
      <c r="E89" s="198" t="s">
        <v>145</v>
      </c>
      <c r="F89" s="198" t="s">
        <v>146</v>
      </c>
      <c r="G89" s="196"/>
      <c r="H89" s="196"/>
      <c r="I89" s="199"/>
      <c r="J89" s="200">
        <f>BK89</f>
        <v>0</v>
      </c>
      <c r="K89" s="196"/>
      <c r="L89" s="201"/>
      <c r="M89" s="202"/>
      <c r="N89" s="203"/>
      <c r="O89" s="203"/>
      <c r="P89" s="204">
        <f>P90+P140+P144+P149+P156+P162</f>
        <v>0</v>
      </c>
      <c r="Q89" s="203"/>
      <c r="R89" s="204">
        <f>R90+R140+R144+R149+R156+R162</f>
        <v>0</v>
      </c>
      <c r="S89" s="203"/>
      <c r="T89" s="205">
        <f>T90+T140+T144+T149+T156+T162</f>
        <v>0</v>
      </c>
      <c r="AR89" s="206" t="s">
        <v>80</v>
      </c>
      <c r="AT89" s="207" t="s">
        <v>71</v>
      </c>
      <c r="AU89" s="207" t="s">
        <v>72</v>
      </c>
      <c r="AY89" s="206" t="s">
        <v>147</v>
      </c>
      <c r="BK89" s="208">
        <f>BK90+BK140+BK144+BK149+BK156+BK162</f>
        <v>0</v>
      </c>
    </row>
    <row r="90" s="11" customFormat="1" ht="22.8" customHeight="1">
      <c r="B90" s="195"/>
      <c r="C90" s="196"/>
      <c r="D90" s="197" t="s">
        <v>71</v>
      </c>
      <c r="E90" s="209" t="s">
        <v>80</v>
      </c>
      <c r="F90" s="209" t="s">
        <v>148</v>
      </c>
      <c r="G90" s="196"/>
      <c r="H90" s="196"/>
      <c r="I90" s="199"/>
      <c r="J90" s="210">
        <f>BK90</f>
        <v>0</v>
      </c>
      <c r="K90" s="196"/>
      <c r="L90" s="201"/>
      <c r="M90" s="202"/>
      <c r="N90" s="203"/>
      <c r="O90" s="203"/>
      <c r="P90" s="204">
        <f>SUM(P91:P139)</f>
        <v>0</v>
      </c>
      <c r="Q90" s="203"/>
      <c r="R90" s="204">
        <f>SUM(R91:R139)</f>
        <v>0</v>
      </c>
      <c r="S90" s="203"/>
      <c r="T90" s="205">
        <f>SUM(T91:T139)</f>
        <v>0</v>
      </c>
      <c r="AR90" s="206" t="s">
        <v>80</v>
      </c>
      <c r="AT90" s="207" t="s">
        <v>71</v>
      </c>
      <c r="AU90" s="207" t="s">
        <v>80</v>
      </c>
      <c r="AY90" s="206" t="s">
        <v>147</v>
      </c>
      <c r="BK90" s="208">
        <f>SUM(BK91:BK139)</f>
        <v>0</v>
      </c>
    </row>
    <row r="91" s="1" customFormat="1" ht="24" customHeight="1">
      <c r="B91" s="37"/>
      <c r="C91" s="211" t="s">
        <v>80</v>
      </c>
      <c r="D91" s="211" t="s">
        <v>149</v>
      </c>
      <c r="E91" s="212" t="s">
        <v>157</v>
      </c>
      <c r="F91" s="213" t="s">
        <v>158</v>
      </c>
      <c r="G91" s="214" t="s">
        <v>152</v>
      </c>
      <c r="H91" s="215">
        <v>429</v>
      </c>
      <c r="I91" s="216"/>
      <c r="J91" s="217">
        <f>ROUND(I91*H91,2)</f>
        <v>0</v>
      </c>
      <c r="K91" s="213" t="s">
        <v>19</v>
      </c>
      <c r="L91" s="42"/>
      <c r="M91" s="218" t="s">
        <v>19</v>
      </c>
      <c r="N91" s="219" t="s">
        <v>43</v>
      </c>
      <c r="O91" s="82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AR91" s="222" t="s">
        <v>153</v>
      </c>
      <c r="AT91" s="222" t="s">
        <v>149</v>
      </c>
      <c r="AU91" s="222" t="s">
        <v>82</v>
      </c>
      <c r="AY91" s="16" t="s">
        <v>147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80</v>
      </c>
      <c r="BK91" s="223">
        <f>ROUND(I91*H91,2)</f>
        <v>0</v>
      </c>
      <c r="BL91" s="16" t="s">
        <v>153</v>
      </c>
      <c r="BM91" s="222" t="s">
        <v>82</v>
      </c>
    </row>
    <row r="92" s="1" customFormat="1" ht="24" customHeight="1">
      <c r="B92" s="37"/>
      <c r="C92" s="211" t="s">
        <v>82</v>
      </c>
      <c r="D92" s="211" t="s">
        <v>149</v>
      </c>
      <c r="E92" s="212" t="s">
        <v>160</v>
      </c>
      <c r="F92" s="213" t="s">
        <v>161</v>
      </c>
      <c r="G92" s="214" t="s">
        <v>152</v>
      </c>
      <c r="H92" s="215">
        <v>335.39999999999998</v>
      </c>
      <c r="I92" s="216"/>
      <c r="J92" s="217">
        <f>ROUND(I92*H92,2)</f>
        <v>0</v>
      </c>
      <c r="K92" s="213" t="s">
        <v>19</v>
      </c>
      <c r="L92" s="42"/>
      <c r="M92" s="218" t="s">
        <v>19</v>
      </c>
      <c r="N92" s="219" t="s">
        <v>43</v>
      </c>
      <c r="O92" s="82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AR92" s="222" t="s">
        <v>153</v>
      </c>
      <c r="AT92" s="222" t="s">
        <v>149</v>
      </c>
      <c r="AU92" s="222" t="s">
        <v>82</v>
      </c>
      <c r="AY92" s="16" t="s">
        <v>147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6" t="s">
        <v>80</v>
      </c>
      <c r="BK92" s="223">
        <f>ROUND(I92*H92,2)</f>
        <v>0</v>
      </c>
      <c r="BL92" s="16" t="s">
        <v>153</v>
      </c>
      <c r="BM92" s="222" t="s">
        <v>153</v>
      </c>
    </row>
    <row r="93" s="1" customFormat="1" ht="24" customHeight="1">
      <c r="B93" s="37"/>
      <c r="C93" s="211" t="s">
        <v>156</v>
      </c>
      <c r="D93" s="211" t="s">
        <v>149</v>
      </c>
      <c r="E93" s="212" t="s">
        <v>164</v>
      </c>
      <c r="F93" s="213" t="s">
        <v>165</v>
      </c>
      <c r="G93" s="214" t="s">
        <v>152</v>
      </c>
      <c r="H93" s="215">
        <v>93.599999999999994</v>
      </c>
      <c r="I93" s="216"/>
      <c r="J93" s="217">
        <f>ROUND(I93*H93,2)</f>
        <v>0</v>
      </c>
      <c r="K93" s="213" t="s">
        <v>19</v>
      </c>
      <c r="L93" s="42"/>
      <c r="M93" s="218" t="s">
        <v>19</v>
      </c>
      <c r="N93" s="219" t="s">
        <v>43</v>
      </c>
      <c r="O93" s="82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AR93" s="222" t="s">
        <v>153</v>
      </c>
      <c r="AT93" s="222" t="s">
        <v>149</v>
      </c>
      <c r="AU93" s="222" t="s">
        <v>82</v>
      </c>
      <c r="AY93" s="16" t="s">
        <v>147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80</v>
      </c>
      <c r="BK93" s="223">
        <f>ROUND(I93*H93,2)</f>
        <v>0</v>
      </c>
      <c r="BL93" s="16" t="s">
        <v>153</v>
      </c>
      <c r="BM93" s="222" t="s">
        <v>159</v>
      </c>
    </row>
    <row r="94" s="1" customFormat="1" ht="24" customHeight="1">
      <c r="B94" s="37"/>
      <c r="C94" s="211" t="s">
        <v>153</v>
      </c>
      <c r="D94" s="211" t="s">
        <v>149</v>
      </c>
      <c r="E94" s="212" t="s">
        <v>166</v>
      </c>
      <c r="F94" s="213" t="s">
        <v>167</v>
      </c>
      <c r="G94" s="214" t="s">
        <v>152</v>
      </c>
      <c r="H94" s="215">
        <v>572</v>
      </c>
      <c r="I94" s="216"/>
      <c r="J94" s="217">
        <f>ROUND(I94*H94,2)</f>
        <v>0</v>
      </c>
      <c r="K94" s="213" t="s">
        <v>19</v>
      </c>
      <c r="L94" s="42"/>
      <c r="M94" s="218" t="s">
        <v>19</v>
      </c>
      <c r="N94" s="219" t="s">
        <v>43</v>
      </c>
      <c r="O94" s="82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AR94" s="222" t="s">
        <v>153</v>
      </c>
      <c r="AT94" s="222" t="s">
        <v>149</v>
      </c>
      <c r="AU94" s="222" t="s">
        <v>82</v>
      </c>
      <c r="AY94" s="16" t="s">
        <v>147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80</v>
      </c>
      <c r="BK94" s="223">
        <f>ROUND(I94*H94,2)</f>
        <v>0</v>
      </c>
      <c r="BL94" s="16" t="s">
        <v>153</v>
      </c>
      <c r="BM94" s="222" t="s">
        <v>162</v>
      </c>
    </row>
    <row r="95" s="1" customFormat="1" ht="24" customHeight="1">
      <c r="B95" s="37"/>
      <c r="C95" s="211" t="s">
        <v>163</v>
      </c>
      <c r="D95" s="211" t="s">
        <v>149</v>
      </c>
      <c r="E95" s="212" t="s">
        <v>170</v>
      </c>
      <c r="F95" s="213" t="s">
        <v>171</v>
      </c>
      <c r="G95" s="214" t="s">
        <v>172</v>
      </c>
      <c r="H95" s="215">
        <v>111.09999999999999</v>
      </c>
      <c r="I95" s="216"/>
      <c r="J95" s="217">
        <f>ROUND(I95*H95,2)</f>
        <v>0</v>
      </c>
      <c r="K95" s="213" t="s">
        <v>19</v>
      </c>
      <c r="L95" s="42"/>
      <c r="M95" s="218" t="s">
        <v>19</v>
      </c>
      <c r="N95" s="219" t="s">
        <v>43</v>
      </c>
      <c r="O95" s="82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AR95" s="222" t="s">
        <v>153</v>
      </c>
      <c r="AT95" s="222" t="s">
        <v>149</v>
      </c>
      <c r="AU95" s="222" t="s">
        <v>82</v>
      </c>
      <c r="AY95" s="16" t="s">
        <v>147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80</v>
      </c>
      <c r="BK95" s="223">
        <f>ROUND(I95*H95,2)</f>
        <v>0</v>
      </c>
      <c r="BL95" s="16" t="s">
        <v>153</v>
      </c>
      <c r="BM95" s="222" t="s">
        <v>107</v>
      </c>
    </row>
    <row r="96" s="1" customFormat="1" ht="24" customHeight="1">
      <c r="B96" s="37"/>
      <c r="C96" s="211" t="s">
        <v>159</v>
      </c>
      <c r="D96" s="211" t="s">
        <v>149</v>
      </c>
      <c r="E96" s="212" t="s">
        <v>174</v>
      </c>
      <c r="F96" s="213" t="s">
        <v>175</v>
      </c>
      <c r="G96" s="214" t="s">
        <v>172</v>
      </c>
      <c r="H96" s="215">
        <v>12.1</v>
      </c>
      <c r="I96" s="216"/>
      <c r="J96" s="217">
        <f>ROUND(I96*H96,2)</f>
        <v>0</v>
      </c>
      <c r="K96" s="213" t="s">
        <v>19</v>
      </c>
      <c r="L96" s="42"/>
      <c r="M96" s="218" t="s">
        <v>19</v>
      </c>
      <c r="N96" s="219" t="s">
        <v>43</v>
      </c>
      <c r="O96" s="82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AR96" s="222" t="s">
        <v>153</v>
      </c>
      <c r="AT96" s="222" t="s">
        <v>149</v>
      </c>
      <c r="AU96" s="222" t="s">
        <v>82</v>
      </c>
      <c r="AY96" s="16" t="s">
        <v>147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80</v>
      </c>
      <c r="BK96" s="223">
        <f>ROUND(I96*H96,2)</f>
        <v>0</v>
      </c>
      <c r="BL96" s="16" t="s">
        <v>153</v>
      </c>
      <c r="BM96" s="222" t="s">
        <v>168</v>
      </c>
    </row>
    <row r="97" s="1" customFormat="1" ht="24" customHeight="1">
      <c r="B97" s="37"/>
      <c r="C97" s="211" t="s">
        <v>169</v>
      </c>
      <c r="D97" s="211" t="s">
        <v>149</v>
      </c>
      <c r="E97" s="212" t="s">
        <v>683</v>
      </c>
      <c r="F97" s="213" t="s">
        <v>684</v>
      </c>
      <c r="G97" s="214" t="s">
        <v>172</v>
      </c>
      <c r="H97" s="215">
        <v>1.1000000000000001</v>
      </c>
      <c r="I97" s="216"/>
      <c r="J97" s="217">
        <f>ROUND(I97*H97,2)</f>
        <v>0</v>
      </c>
      <c r="K97" s="213" t="s">
        <v>19</v>
      </c>
      <c r="L97" s="42"/>
      <c r="M97" s="218" t="s">
        <v>19</v>
      </c>
      <c r="N97" s="219" t="s">
        <v>43</v>
      </c>
      <c r="O97" s="82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22" t="s">
        <v>153</v>
      </c>
      <c r="AT97" s="222" t="s">
        <v>149</v>
      </c>
      <c r="AU97" s="222" t="s">
        <v>82</v>
      </c>
      <c r="AY97" s="16" t="s">
        <v>147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153</v>
      </c>
      <c r="BM97" s="222" t="s">
        <v>173</v>
      </c>
    </row>
    <row r="98" s="1" customFormat="1" ht="24" customHeight="1">
      <c r="B98" s="37"/>
      <c r="C98" s="211" t="s">
        <v>162</v>
      </c>
      <c r="D98" s="211" t="s">
        <v>149</v>
      </c>
      <c r="E98" s="212" t="s">
        <v>178</v>
      </c>
      <c r="F98" s="213" t="s">
        <v>179</v>
      </c>
      <c r="G98" s="214" t="s">
        <v>172</v>
      </c>
      <c r="H98" s="215">
        <v>69.299999999999997</v>
      </c>
      <c r="I98" s="216"/>
      <c r="J98" s="217">
        <f>ROUND(I98*H98,2)</f>
        <v>0</v>
      </c>
      <c r="K98" s="213" t="s">
        <v>19</v>
      </c>
      <c r="L98" s="42"/>
      <c r="M98" s="218" t="s">
        <v>19</v>
      </c>
      <c r="N98" s="219" t="s">
        <v>43</v>
      </c>
      <c r="O98" s="82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AR98" s="222" t="s">
        <v>153</v>
      </c>
      <c r="AT98" s="222" t="s">
        <v>149</v>
      </c>
      <c r="AU98" s="222" t="s">
        <v>82</v>
      </c>
      <c r="AY98" s="16" t="s">
        <v>147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80</v>
      </c>
      <c r="BK98" s="223">
        <f>ROUND(I98*H98,2)</f>
        <v>0</v>
      </c>
      <c r="BL98" s="16" t="s">
        <v>153</v>
      </c>
      <c r="BM98" s="222" t="s">
        <v>176</v>
      </c>
    </row>
    <row r="99" s="1" customFormat="1" ht="16.5" customHeight="1">
      <c r="B99" s="37"/>
      <c r="C99" s="211" t="s">
        <v>177</v>
      </c>
      <c r="D99" s="211" t="s">
        <v>149</v>
      </c>
      <c r="E99" s="212" t="s">
        <v>185</v>
      </c>
      <c r="F99" s="213" t="s">
        <v>186</v>
      </c>
      <c r="G99" s="214" t="s">
        <v>112</v>
      </c>
      <c r="H99" s="215">
        <v>23.100000000000001</v>
      </c>
      <c r="I99" s="216"/>
      <c r="J99" s="217">
        <f>ROUND(I99*H99,2)</f>
        <v>0</v>
      </c>
      <c r="K99" s="213" t="s">
        <v>19</v>
      </c>
      <c r="L99" s="42"/>
      <c r="M99" s="218" t="s">
        <v>19</v>
      </c>
      <c r="N99" s="219" t="s">
        <v>43</v>
      </c>
      <c r="O99" s="82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22" t="s">
        <v>153</v>
      </c>
      <c r="AT99" s="222" t="s">
        <v>149</v>
      </c>
      <c r="AU99" s="222" t="s">
        <v>82</v>
      </c>
      <c r="AY99" s="16" t="s">
        <v>147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80</v>
      </c>
      <c r="BK99" s="223">
        <f>ROUND(I99*H99,2)</f>
        <v>0</v>
      </c>
      <c r="BL99" s="16" t="s">
        <v>153</v>
      </c>
      <c r="BM99" s="222" t="s">
        <v>180</v>
      </c>
    </row>
    <row r="100" s="1" customFormat="1" ht="24" customHeight="1">
      <c r="B100" s="37"/>
      <c r="C100" s="211" t="s">
        <v>107</v>
      </c>
      <c r="D100" s="211" t="s">
        <v>149</v>
      </c>
      <c r="E100" s="212" t="s">
        <v>188</v>
      </c>
      <c r="F100" s="213" t="s">
        <v>189</v>
      </c>
      <c r="G100" s="214" t="s">
        <v>112</v>
      </c>
      <c r="H100" s="215">
        <v>408.80000000000001</v>
      </c>
      <c r="I100" s="216"/>
      <c r="J100" s="217">
        <f>ROUND(I100*H100,2)</f>
        <v>0</v>
      </c>
      <c r="K100" s="213" t="s">
        <v>19</v>
      </c>
      <c r="L100" s="42"/>
      <c r="M100" s="218" t="s">
        <v>19</v>
      </c>
      <c r="N100" s="219" t="s">
        <v>43</v>
      </c>
      <c r="O100" s="82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AR100" s="222" t="s">
        <v>153</v>
      </c>
      <c r="AT100" s="222" t="s">
        <v>149</v>
      </c>
      <c r="AU100" s="222" t="s">
        <v>82</v>
      </c>
      <c r="AY100" s="16" t="s">
        <v>147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80</v>
      </c>
      <c r="BK100" s="223">
        <f>ROUND(I100*H100,2)</f>
        <v>0</v>
      </c>
      <c r="BL100" s="16" t="s">
        <v>153</v>
      </c>
      <c r="BM100" s="222" t="s">
        <v>183</v>
      </c>
    </row>
    <row r="101" s="1" customFormat="1" ht="24" customHeight="1">
      <c r="B101" s="37"/>
      <c r="C101" s="211" t="s">
        <v>184</v>
      </c>
      <c r="D101" s="211" t="s">
        <v>149</v>
      </c>
      <c r="E101" s="212" t="s">
        <v>192</v>
      </c>
      <c r="F101" s="213" t="s">
        <v>193</v>
      </c>
      <c r="G101" s="214" t="s">
        <v>112</v>
      </c>
      <c r="H101" s="215">
        <v>355.58100000000002</v>
      </c>
      <c r="I101" s="216"/>
      <c r="J101" s="217">
        <f>ROUND(I101*H101,2)</f>
        <v>0</v>
      </c>
      <c r="K101" s="213" t="s">
        <v>19</v>
      </c>
      <c r="L101" s="42"/>
      <c r="M101" s="218" t="s">
        <v>19</v>
      </c>
      <c r="N101" s="219" t="s">
        <v>43</v>
      </c>
      <c r="O101" s="82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AR101" s="222" t="s">
        <v>153</v>
      </c>
      <c r="AT101" s="222" t="s">
        <v>149</v>
      </c>
      <c r="AU101" s="222" t="s">
        <v>82</v>
      </c>
      <c r="AY101" s="16" t="s">
        <v>147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153</v>
      </c>
      <c r="BM101" s="222" t="s">
        <v>187</v>
      </c>
    </row>
    <row r="102" s="12" customFormat="1">
      <c r="B102" s="224"/>
      <c r="C102" s="225"/>
      <c r="D102" s="226" t="s">
        <v>195</v>
      </c>
      <c r="E102" s="227" t="s">
        <v>19</v>
      </c>
      <c r="F102" s="228" t="s">
        <v>532</v>
      </c>
      <c r="G102" s="225"/>
      <c r="H102" s="229">
        <v>355.58100000000002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AT102" s="235" t="s">
        <v>195</v>
      </c>
      <c r="AU102" s="235" t="s">
        <v>82</v>
      </c>
      <c r="AV102" s="12" t="s">
        <v>82</v>
      </c>
      <c r="AW102" s="12" t="s">
        <v>33</v>
      </c>
      <c r="AX102" s="12" t="s">
        <v>80</v>
      </c>
      <c r="AY102" s="235" t="s">
        <v>147</v>
      </c>
    </row>
    <row r="103" s="1" customFormat="1" ht="24" customHeight="1">
      <c r="B103" s="37"/>
      <c r="C103" s="211" t="s">
        <v>168</v>
      </c>
      <c r="D103" s="211" t="s">
        <v>149</v>
      </c>
      <c r="E103" s="212" t="s">
        <v>197</v>
      </c>
      <c r="F103" s="213" t="s">
        <v>198</v>
      </c>
      <c r="G103" s="214" t="s">
        <v>112</v>
      </c>
      <c r="H103" s="215">
        <v>237.054</v>
      </c>
      <c r="I103" s="216"/>
      <c r="J103" s="217">
        <f>ROUND(I103*H103,2)</f>
        <v>0</v>
      </c>
      <c r="K103" s="213" t="s">
        <v>19</v>
      </c>
      <c r="L103" s="42"/>
      <c r="M103" s="218" t="s">
        <v>19</v>
      </c>
      <c r="N103" s="219" t="s">
        <v>43</v>
      </c>
      <c r="O103" s="82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AR103" s="222" t="s">
        <v>153</v>
      </c>
      <c r="AT103" s="222" t="s">
        <v>149</v>
      </c>
      <c r="AU103" s="222" t="s">
        <v>82</v>
      </c>
      <c r="AY103" s="16" t="s">
        <v>147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80</v>
      </c>
      <c r="BK103" s="223">
        <f>ROUND(I103*H103,2)</f>
        <v>0</v>
      </c>
      <c r="BL103" s="16" t="s">
        <v>153</v>
      </c>
      <c r="BM103" s="222" t="s">
        <v>190</v>
      </c>
    </row>
    <row r="104" s="12" customFormat="1">
      <c r="B104" s="224"/>
      <c r="C104" s="225"/>
      <c r="D104" s="226" t="s">
        <v>195</v>
      </c>
      <c r="E104" s="227" t="s">
        <v>19</v>
      </c>
      <c r="F104" s="228" t="s">
        <v>685</v>
      </c>
      <c r="G104" s="225"/>
      <c r="H104" s="229">
        <v>1185.271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AT104" s="235" t="s">
        <v>195</v>
      </c>
      <c r="AU104" s="235" t="s">
        <v>82</v>
      </c>
      <c r="AV104" s="12" t="s">
        <v>82</v>
      </c>
      <c r="AW104" s="12" t="s">
        <v>33</v>
      </c>
      <c r="AX104" s="12" t="s">
        <v>72</v>
      </c>
      <c r="AY104" s="235" t="s">
        <v>147</v>
      </c>
    </row>
    <row r="105" s="13" customFormat="1">
      <c r="B105" s="236"/>
      <c r="C105" s="237"/>
      <c r="D105" s="226" t="s">
        <v>195</v>
      </c>
      <c r="E105" s="238" t="s">
        <v>49</v>
      </c>
      <c r="F105" s="239" t="s">
        <v>201</v>
      </c>
      <c r="G105" s="237"/>
      <c r="H105" s="240">
        <v>1185.271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AT105" s="246" t="s">
        <v>195</v>
      </c>
      <c r="AU105" s="246" t="s">
        <v>82</v>
      </c>
      <c r="AV105" s="13" t="s">
        <v>153</v>
      </c>
      <c r="AW105" s="13" t="s">
        <v>33</v>
      </c>
      <c r="AX105" s="13" t="s">
        <v>72</v>
      </c>
      <c r="AY105" s="246" t="s">
        <v>147</v>
      </c>
    </row>
    <row r="106" s="12" customFormat="1">
      <c r="B106" s="224"/>
      <c r="C106" s="225"/>
      <c r="D106" s="226" t="s">
        <v>195</v>
      </c>
      <c r="E106" s="227" t="s">
        <v>19</v>
      </c>
      <c r="F106" s="228" t="s">
        <v>534</v>
      </c>
      <c r="G106" s="225"/>
      <c r="H106" s="229">
        <v>237.054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AT106" s="235" t="s">
        <v>195</v>
      </c>
      <c r="AU106" s="235" t="s">
        <v>82</v>
      </c>
      <c r="AV106" s="12" t="s">
        <v>82</v>
      </c>
      <c r="AW106" s="12" t="s">
        <v>33</v>
      </c>
      <c r="AX106" s="12" t="s">
        <v>80</v>
      </c>
      <c r="AY106" s="235" t="s">
        <v>147</v>
      </c>
    </row>
    <row r="107" s="1" customFormat="1" ht="24" customHeight="1">
      <c r="B107" s="37"/>
      <c r="C107" s="211" t="s">
        <v>191</v>
      </c>
      <c r="D107" s="211" t="s">
        <v>149</v>
      </c>
      <c r="E107" s="212" t="s">
        <v>203</v>
      </c>
      <c r="F107" s="213" t="s">
        <v>204</v>
      </c>
      <c r="G107" s="214" t="s">
        <v>112</v>
      </c>
      <c r="H107" s="215">
        <v>177.791</v>
      </c>
      <c r="I107" s="216"/>
      <c r="J107" s="217">
        <f>ROUND(I107*H107,2)</f>
        <v>0</v>
      </c>
      <c r="K107" s="213" t="s">
        <v>19</v>
      </c>
      <c r="L107" s="42"/>
      <c r="M107" s="218" t="s">
        <v>19</v>
      </c>
      <c r="N107" s="219" t="s">
        <v>43</v>
      </c>
      <c r="O107" s="82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AR107" s="222" t="s">
        <v>153</v>
      </c>
      <c r="AT107" s="222" t="s">
        <v>149</v>
      </c>
      <c r="AU107" s="222" t="s">
        <v>82</v>
      </c>
      <c r="AY107" s="16" t="s">
        <v>147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80</v>
      </c>
      <c r="BK107" s="223">
        <f>ROUND(I107*H107,2)</f>
        <v>0</v>
      </c>
      <c r="BL107" s="16" t="s">
        <v>153</v>
      </c>
      <c r="BM107" s="222" t="s">
        <v>194</v>
      </c>
    </row>
    <row r="108" s="12" customFormat="1">
      <c r="B108" s="224"/>
      <c r="C108" s="225"/>
      <c r="D108" s="226" t="s">
        <v>195</v>
      </c>
      <c r="E108" s="227" t="s">
        <v>19</v>
      </c>
      <c r="F108" s="228" t="s">
        <v>535</v>
      </c>
      <c r="G108" s="225"/>
      <c r="H108" s="229">
        <v>177.791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195</v>
      </c>
      <c r="AU108" s="235" t="s">
        <v>82</v>
      </c>
      <c r="AV108" s="12" t="s">
        <v>82</v>
      </c>
      <c r="AW108" s="12" t="s">
        <v>33</v>
      </c>
      <c r="AX108" s="12" t="s">
        <v>80</v>
      </c>
      <c r="AY108" s="235" t="s">
        <v>147</v>
      </c>
    </row>
    <row r="109" s="1" customFormat="1" ht="16.5" customHeight="1">
      <c r="B109" s="37"/>
      <c r="C109" s="211" t="s">
        <v>173</v>
      </c>
      <c r="D109" s="211" t="s">
        <v>149</v>
      </c>
      <c r="E109" s="212" t="s">
        <v>207</v>
      </c>
      <c r="F109" s="213" t="s">
        <v>208</v>
      </c>
      <c r="G109" s="214" t="s">
        <v>112</v>
      </c>
      <c r="H109" s="215">
        <v>177.791</v>
      </c>
      <c r="I109" s="216"/>
      <c r="J109" s="217">
        <f>ROUND(I109*H109,2)</f>
        <v>0</v>
      </c>
      <c r="K109" s="213" t="s">
        <v>19</v>
      </c>
      <c r="L109" s="42"/>
      <c r="M109" s="218" t="s">
        <v>19</v>
      </c>
      <c r="N109" s="219" t="s">
        <v>43</v>
      </c>
      <c r="O109" s="82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AR109" s="222" t="s">
        <v>153</v>
      </c>
      <c r="AT109" s="222" t="s">
        <v>149</v>
      </c>
      <c r="AU109" s="222" t="s">
        <v>82</v>
      </c>
      <c r="AY109" s="16" t="s">
        <v>147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80</v>
      </c>
      <c r="BK109" s="223">
        <f>ROUND(I109*H109,2)</f>
        <v>0</v>
      </c>
      <c r="BL109" s="16" t="s">
        <v>153</v>
      </c>
      <c r="BM109" s="222" t="s">
        <v>199</v>
      </c>
    </row>
    <row r="110" s="12" customFormat="1">
      <c r="B110" s="224"/>
      <c r="C110" s="225"/>
      <c r="D110" s="226" t="s">
        <v>195</v>
      </c>
      <c r="E110" s="227" t="s">
        <v>19</v>
      </c>
      <c r="F110" s="228" t="s">
        <v>535</v>
      </c>
      <c r="G110" s="225"/>
      <c r="H110" s="229">
        <v>177.791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AT110" s="235" t="s">
        <v>195</v>
      </c>
      <c r="AU110" s="235" t="s">
        <v>82</v>
      </c>
      <c r="AV110" s="12" t="s">
        <v>82</v>
      </c>
      <c r="AW110" s="12" t="s">
        <v>33</v>
      </c>
      <c r="AX110" s="12" t="s">
        <v>80</v>
      </c>
      <c r="AY110" s="235" t="s">
        <v>147</v>
      </c>
    </row>
    <row r="111" s="1" customFormat="1" ht="16.5" customHeight="1">
      <c r="B111" s="37"/>
      <c r="C111" s="211" t="s">
        <v>8</v>
      </c>
      <c r="D111" s="211" t="s">
        <v>149</v>
      </c>
      <c r="E111" s="212" t="s">
        <v>211</v>
      </c>
      <c r="F111" s="213" t="s">
        <v>212</v>
      </c>
      <c r="G111" s="214" t="s">
        <v>112</v>
      </c>
      <c r="H111" s="215">
        <v>237.054</v>
      </c>
      <c r="I111" s="216"/>
      <c r="J111" s="217">
        <f>ROUND(I111*H111,2)</f>
        <v>0</v>
      </c>
      <c r="K111" s="213" t="s">
        <v>19</v>
      </c>
      <c r="L111" s="42"/>
      <c r="M111" s="218" t="s">
        <v>19</v>
      </c>
      <c r="N111" s="219" t="s">
        <v>43</v>
      </c>
      <c r="O111" s="82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AR111" s="222" t="s">
        <v>153</v>
      </c>
      <c r="AT111" s="222" t="s">
        <v>149</v>
      </c>
      <c r="AU111" s="222" t="s">
        <v>82</v>
      </c>
      <c r="AY111" s="16" t="s">
        <v>147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80</v>
      </c>
      <c r="BK111" s="223">
        <f>ROUND(I111*H111,2)</f>
        <v>0</v>
      </c>
      <c r="BL111" s="16" t="s">
        <v>153</v>
      </c>
      <c r="BM111" s="222" t="s">
        <v>205</v>
      </c>
    </row>
    <row r="112" s="12" customFormat="1">
      <c r="B112" s="224"/>
      <c r="C112" s="225"/>
      <c r="D112" s="226" t="s">
        <v>195</v>
      </c>
      <c r="E112" s="227" t="s">
        <v>19</v>
      </c>
      <c r="F112" s="228" t="s">
        <v>534</v>
      </c>
      <c r="G112" s="225"/>
      <c r="H112" s="229">
        <v>237.054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AT112" s="235" t="s">
        <v>195</v>
      </c>
      <c r="AU112" s="235" t="s">
        <v>82</v>
      </c>
      <c r="AV112" s="12" t="s">
        <v>82</v>
      </c>
      <c r="AW112" s="12" t="s">
        <v>33</v>
      </c>
      <c r="AX112" s="12" t="s">
        <v>80</v>
      </c>
      <c r="AY112" s="235" t="s">
        <v>147</v>
      </c>
    </row>
    <row r="113" s="1" customFormat="1" ht="24" customHeight="1">
      <c r="B113" s="37"/>
      <c r="C113" s="211" t="s">
        <v>176</v>
      </c>
      <c r="D113" s="211" t="s">
        <v>149</v>
      </c>
      <c r="E113" s="212" t="s">
        <v>536</v>
      </c>
      <c r="F113" s="213" t="s">
        <v>537</v>
      </c>
      <c r="G113" s="214" t="s">
        <v>172</v>
      </c>
      <c r="H113" s="215">
        <v>392</v>
      </c>
      <c r="I113" s="216"/>
      <c r="J113" s="217">
        <f>ROUND(I113*H113,2)</f>
        <v>0</v>
      </c>
      <c r="K113" s="213" t="s">
        <v>19</v>
      </c>
      <c r="L113" s="42"/>
      <c r="M113" s="218" t="s">
        <v>19</v>
      </c>
      <c r="N113" s="219" t="s">
        <v>43</v>
      </c>
      <c r="O113" s="82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22" t="s">
        <v>153</v>
      </c>
      <c r="AT113" s="222" t="s">
        <v>149</v>
      </c>
      <c r="AU113" s="222" t="s">
        <v>82</v>
      </c>
      <c r="AY113" s="16" t="s">
        <v>147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80</v>
      </c>
      <c r="BK113" s="223">
        <f>ROUND(I113*H113,2)</f>
        <v>0</v>
      </c>
      <c r="BL113" s="16" t="s">
        <v>153</v>
      </c>
      <c r="BM113" s="222" t="s">
        <v>209</v>
      </c>
    </row>
    <row r="114" s="1" customFormat="1" ht="24" customHeight="1">
      <c r="B114" s="37"/>
      <c r="C114" s="247" t="s">
        <v>210</v>
      </c>
      <c r="D114" s="247" t="s">
        <v>257</v>
      </c>
      <c r="E114" s="248" t="s">
        <v>686</v>
      </c>
      <c r="F114" s="249" t="s">
        <v>687</v>
      </c>
      <c r="G114" s="250" t="s">
        <v>172</v>
      </c>
      <c r="H114" s="251">
        <v>397.88</v>
      </c>
      <c r="I114" s="252"/>
      <c r="J114" s="253">
        <f>ROUND(I114*H114,2)</f>
        <v>0</v>
      </c>
      <c r="K114" s="249" t="s">
        <v>19</v>
      </c>
      <c r="L114" s="254"/>
      <c r="M114" s="255" t="s">
        <v>19</v>
      </c>
      <c r="N114" s="256" t="s">
        <v>43</v>
      </c>
      <c r="O114" s="82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AR114" s="222" t="s">
        <v>162</v>
      </c>
      <c r="AT114" s="222" t="s">
        <v>257</v>
      </c>
      <c r="AU114" s="222" t="s">
        <v>82</v>
      </c>
      <c r="AY114" s="16" t="s">
        <v>147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80</v>
      </c>
      <c r="BK114" s="223">
        <f>ROUND(I114*H114,2)</f>
        <v>0</v>
      </c>
      <c r="BL114" s="16" t="s">
        <v>153</v>
      </c>
      <c r="BM114" s="222" t="s">
        <v>213</v>
      </c>
    </row>
    <row r="115" s="1" customFormat="1" ht="16.5" customHeight="1">
      <c r="B115" s="37"/>
      <c r="C115" s="211" t="s">
        <v>180</v>
      </c>
      <c r="D115" s="211" t="s">
        <v>149</v>
      </c>
      <c r="E115" s="212" t="s">
        <v>218</v>
      </c>
      <c r="F115" s="213" t="s">
        <v>219</v>
      </c>
      <c r="G115" s="214" t="s">
        <v>152</v>
      </c>
      <c r="H115" s="215">
        <v>2420</v>
      </c>
      <c r="I115" s="216"/>
      <c r="J115" s="217">
        <f>ROUND(I115*H115,2)</f>
        <v>0</v>
      </c>
      <c r="K115" s="213" t="s">
        <v>19</v>
      </c>
      <c r="L115" s="42"/>
      <c r="M115" s="218" t="s">
        <v>19</v>
      </c>
      <c r="N115" s="219" t="s">
        <v>43</v>
      </c>
      <c r="O115" s="82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AR115" s="222" t="s">
        <v>153</v>
      </c>
      <c r="AT115" s="222" t="s">
        <v>149</v>
      </c>
      <c r="AU115" s="222" t="s">
        <v>82</v>
      </c>
      <c r="AY115" s="16" t="s">
        <v>147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80</v>
      </c>
      <c r="BK115" s="223">
        <f>ROUND(I115*H115,2)</f>
        <v>0</v>
      </c>
      <c r="BL115" s="16" t="s">
        <v>153</v>
      </c>
      <c r="BM115" s="222" t="s">
        <v>216</v>
      </c>
    </row>
    <row r="116" s="1" customFormat="1" ht="24" customHeight="1">
      <c r="B116" s="37"/>
      <c r="C116" s="211" t="s">
        <v>217</v>
      </c>
      <c r="D116" s="211" t="s">
        <v>149</v>
      </c>
      <c r="E116" s="212" t="s">
        <v>221</v>
      </c>
      <c r="F116" s="213" t="s">
        <v>222</v>
      </c>
      <c r="G116" s="214" t="s">
        <v>152</v>
      </c>
      <c r="H116" s="215">
        <v>2420</v>
      </c>
      <c r="I116" s="216"/>
      <c r="J116" s="217">
        <f>ROUND(I116*H116,2)</f>
        <v>0</v>
      </c>
      <c r="K116" s="213" t="s">
        <v>19</v>
      </c>
      <c r="L116" s="42"/>
      <c r="M116" s="218" t="s">
        <v>19</v>
      </c>
      <c r="N116" s="219" t="s">
        <v>43</v>
      </c>
      <c r="O116" s="82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AR116" s="222" t="s">
        <v>153</v>
      </c>
      <c r="AT116" s="222" t="s">
        <v>149</v>
      </c>
      <c r="AU116" s="222" t="s">
        <v>82</v>
      </c>
      <c r="AY116" s="16" t="s">
        <v>147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80</v>
      </c>
      <c r="BK116" s="223">
        <f>ROUND(I116*H116,2)</f>
        <v>0</v>
      </c>
      <c r="BL116" s="16" t="s">
        <v>153</v>
      </c>
      <c r="BM116" s="222" t="s">
        <v>220</v>
      </c>
    </row>
    <row r="117" s="1" customFormat="1" ht="24" customHeight="1">
      <c r="B117" s="37"/>
      <c r="C117" s="211" t="s">
        <v>183</v>
      </c>
      <c r="D117" s="211" t="s">
        <v>149</v>
      </c>
      <c r="E117" s="212" t="s">
        <v>546</v>
      </c>
      <c r="F117" s="213" t="s">
        <v>547</v>
      </c>
      <c r="G117" s="214" t="s">
        <v>112</v>
      </c>
      <c r="H117" s="215">
        <v>770.42600000000004</v>
      </c>
      <c r="I117" s="216"/>
      <c r="J117" s="217">
        <f>ROUND(I117*H117,2)</f>
        <v>0</v>
      </c>
      <c r="K117" s="213" t="s">
        <v>19</v>
      </c>
      <c r="L117" s="42"/>
      <c r="M117" s="218" t="s">
        <v>19</v>
      </c>
      <c r="N117" s="219" t="s">
        <v>43</v>
      </c>
      <c r="O117" s="82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222" t="s">
        <v>153</v>
      </c>
      <c r="AT117" s="222" t="s">
        <v>149</v>
      </c>
      <c r="AU117" s="222" t="s">
        <v>82</v>
      </c>
      <c r="AY117" s="16" t="s">
        <v>147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80</v>
      </c>
      <c r="BK117" s="223">
        <f>ROUND(I117*H117,2)</f>
        <v>0</v>
      </c>
      <c r="BL117" s="16" t="s">
        <v>153</v>
      </c>
      <c r="BM117" s="222" t="s">
        <v>223</v>
      </c>
    </row>
    <row r="118" s="12" customFormat="1">
      <c r="B118" s="224"/>
      <c r="C118" s="225"/>
      <c r="D118" s="226" t="s">
        <v>195</v>
      </c>
      <c r="E118" s="227" t="s">
        <v>19</v>
      </c>
      <c r="F118" s="228" t="s">
        <v>227</v>
      </c>
      <c r="G118" s="225"/>
      <c r="H118" s="229">
        <v>770.42600000000004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AT118" s="235" t="s">
        <v>195</v>
      </c>
      <c r="AU118" s="235" t="s">
        <v>82</v>
      </c>
      <c r="AV118" s="12" t="s">
        <v>82</v>
      </c>
      <c r="AW118" s="12" t="s">
        <v>33</v>
      </c>
      <c r="AX118" s="12" t="s">
        <v>80</v>
      </c>
      <c r="AY118" s="235" t="s">
        <v>147</v>
      </c>
    </row>
    <row r="119" s="1" customFormat="1" ht="24" customHeight="1">
      <c r="B119" s="37"/>
      <c r="C119" s="211" t="s">
        <v>7</v>
      </c>
      <c r="D119" s="211" t="s">
        <v>149</v>
      </c>
      <c r="E119" s="212" t="s">
        <v>548</v>
      </c>
      <c r="F119" s="213" t="s">
        <v>549</v>
      </c>
      <c r="G119" s="214" t="s">
        <v>112</v>
      </c>
      <c r="H119" s="215">
        <v>414.84500000000003</v>
      </c>
      <c r="I119" s="216"/>
      <c r="J119" s="217">
        <f>ROUND(I119*H119,2)</f>
        <v>0</v>
      </c>
      <c r="K119" s="213" t="s">
        <v>19</v>
      </c>
      <c r="L119" s="42"/>
      <c r="M119" s="218" t="s">
        <v>19</v>
      </c>
      <c r="N119" s="219" t="s">
        <v>43</v>
      </c>
      <c r="O119" s="82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AR119" s="222" t="s">
        <v>153</v>
      </c>
      <c r="AT119" s="222" t="s">
        <v>149</v>
      </c>
      <c r="AU119" s="222" t="s">
        <v>82</v>
      </c>
      <c r="AY119" s="16" t="s">
        <v>147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80</v>
      </c>
      <c r="BK119" s="223">
        <f>ROUND(I119*H119,2)</f>
        <v>0</v>
      </c>
      <c r="BL119" s="16" t="s">
        <v>153</v>
      </c>
      <c r="BM119" s="222" t="s">
        <v>226</v>
      </c>
    </row>
    <row r="120" s="12" customFormat="1">
      <c r="B120" s="224"/>
      <c r="C120" s="225"/>
      <c r="D120" s="226" t="s">
        <v>195</v>
      </c>
      <c r="E120" s="227" t="s">
        <v>19</v>
      </c>
      <c r="F120" s="228" t="s">
        <v>231</v>
      </c>
      <c r="G120" s="225"/>
      <c r="H120" s="229">
        <v>414.84500000000003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AT120" s="235" t="s">
        <v>195</v>
      </c>
      <c r="AU120" s="235" t="s">
        <v>82</v>
      </c>
      <c r="AV120" s="12" t="s">
        <v>82</v>
      </c>
      <c r="AW120" s="12" t="s">
        <v>33</v>
      </c>
      <c r="AX120" s="12" t="s">
        <v>80</v>
      </c>
      <c r="AY120" s="235" t="s">
        <v>147</v>
      </c>
    </row>
    <row r="121" s="1" customFormat="1" ht="24" customHeight="1">
      <c r="B121" s="37"/>
      <c r="C121" s="211" t="s">
        <v>187</v>
      </c>
      <c r="D121" s="211" t="s">
        <v>149</v>
      </c>
      <c r="E121" s="212" t="s">
        <v>233</v>
      </c>
      <c r="F121" s="213" t="s">
        <v>234</v>
      </c>
      <c r="G121" s="214" t="s">
        <v>112</v>
      </c>
      <c r="H121" s="215">
        <v>414.84500000000003</v>
      </c>
      <c r="I121" s="216"/>
      <c r="J121" s="217">
        <f>ROUND(I121*H121,2)</f>
        <v>0</v>
      </c>
      <c r="K121" s="213" t="s">
        <v>19</v>
      </c>
      <c r="L121" s="42"/>
      <c r="M121" s="218" t="s">
        <v>19</v>
      </c>
      <c r="N121" s="219" t="s">
        <v>43</v>
      </c>
      <c r="O121" s="8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AR121" s="222" t="s">
        <v>153</v>
      </c>
      <c r="AT121" s="222" t="s">
        <v>149</v>
      </c>
      <c r="AU121" s="222" t="s">
        <v>82</v>
      </c>
      <c r="AY121" s="16" t="s">
        <v>147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80</v>
      </c>
      <c r="BK121" s="223">
        <f>ROUND(I121*H121,2)</f>
        <v>0</v>
      </c>
      <c r="BL121" s="16" t="s">
        <v>153</v>
      </c>
      <c r="BM121" s="222" t="s">
        <v>230</v>
      </c>
    </row>
    <row r="122" s="12" customFormat="1">
      <c r="B122" s="224"/>
      <c r="C122" s="225"/>
      <c r="D122" s="226" t="s">
        <v>195</v>
      </c>
      <c r="E122" s="227" t="s">
        <v>19</v>
      </c>
      <c r="F122" s="228" t="s">
        <v>231</v>
      </c>
      <c r="G122" s="225"/>
      <c r="H122" s="229">
        <v>414.84500000000003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AT122" s="235" t="s">
        <v>195</v>
      </c>
      <c r="AU122" s="235" t="s">
        <v>82</v>
      </c>
      <c r="AV122" s="12" t="s">
        <v>82</v>
      </c>
      <c r="AW122" s="12" t="s">
        <v>33</v>
      </c>
      <c r="AX122" s="12" t="s">
        <v>80</v>
      </c>
      <c r="AY122" s="235" t="s">
        <v>147</v>
      </c>
    </row>
    <row r="123" s="1" customFormat="1" ht="24" customHeight="1">
      <c r="B123" s="37"/>
      <c r="C123" s="211" t="s">
        <v>232</v>
      </c>
      <c r="D123" s="211" t="s">
        <v>149</v>
      </c>
      <c r="E123" s="212" t="s">
        <v>236</v>
      </c>
      <c r="F123" s="213" t="s">
        <v>237</v>
      </c>
      <c r="G123" s="214" t="s">
        <v>112</v>
      </c>
      <c r="H123" s="215">
        <v>2489.0700000000002</v>
      </c>
      <c r="I123" s="216"/>
      <c r="J123" s="217">
        <f>ROUND(I123*H123,2)</f>
        <v>0</v>
      </c>
      <c r="K123" s="213" t="s">
        <v>19</v>
      </c>
      <c r="L123" s="42"/>
      <c r="M123" s="218" t="s">
        <v>19</v>
      </c>
      <c r="N123" s="219" t="s">
        <v>43</v>
      </c>
      <c r="O123" s="8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AR123" s="222" t="s">
        <v>153</v>
      </c>
      <c r="AT123" s="222" t="s">
        <v>149</v>
      </c>
      <c r="AU123" s="222" t="s">
        <v>82</v>
      </c>
      <c r="AY123" s="16" t="s">
        <v>147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80</v>
      </c>
      <c r="BK123" s="223">
        <f>ROUND(I123*H123,2)</f>
        <v>0</v>
      </c>
      <c r="BL123" s="16" t="s">
        <v>153</v>
      </c>
      <c r="BM123" s="222" t="s">
        <v>235</v>
      </c>
    </row>
    <row r="124" s="12" customFormat="1">
      <c r="B124" s="224"/>
      <c r="C124" s="225"/>
      <c r="D124" s="226" t="s">
        <v>195</v>
      </c>
      <c r="E124" s="225"/>
      <c r="F124" s="228" t="s">
        <v>688</v>
      </c>
      <c r="G124" s="225"/>
      <c r="H124" s="229">
        <v>2489.0700000000002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AT124" s="235" t="s">
        <v>195</v>
      </c>
      <c r="AU124" s="235" t="s">
        <v>82</v>
      </c>
      <c r="AV124" s="12" t="s">
        <v>82</v>
      </c>
      <c r="AW124" s="12" t="s">
        <v>4</v>
      </c>
      <c r="AX124" s="12" t="s">
        <v>80</v>
      </c>
      <c r="AY124" s="235" t="s">
        <v>147</v>
      </c>
    </row>
    <row r="125" s="1" customFormat="1" ht="16.5" customHeight="1">
      <c r="B125" s="37"/>
      <c r="C125" s="211" t="s">
        <v>190</v>
      </c>
      <c r="D125" s="211" t="s">
        <v>149</v>
      </c>
      <c r="E125" s="212" t="s">
        <v>241</v>
      </c>
      <c r="F125" s="213" t="s">
        <v>242</v>
      </c>
      <c r="G125" s="214" t="s">
        <v>112</v>
      </c>
      <c r="H125" s="215">
        <v>414.84500000000003</v>
      </c>
      <c r="I125" s="216"/>
      <c r="J125" s="217">
        <f>ROUND(I125*H125,2)</f>
        <v>0</v>
      </c>
      <c r="K125" s="213" t="s">
        <v>19</v>
      </c>
      <c r="L125" s="42"/>
      <c r="M125" s="218" t="s">
        <v>19</v>
      </c>
      <c r="N125" s="219" t="s">
        <v>43</v>
      </c>
      <c r="O125" s="8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AR125" s="222" t="s">
        <v>153</v>
      </c>
      <c r="AT125" s="222" t="s">
        <v>149</v>
      </c>
      <c r="AU125" s="222" t="s">
        <v>82</v>
      </c>
      <c r="AY125" s="16" t="s">
        <v>147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80</v>
      </c>
      <c r="BK125" s="223">
        <f>ROUND(I125*H125,2)</f>
        <v>0</v>
      </c>
      <c r="BL125" s="16" t="s">
        <v>153</v>
      </c>
      <c r="BM125" s="222" t="s">
        <v>238</v>
      </c>
    </row>
    <row r="126" s="12" customFormat="1">
      <c r="B126" s="224"/>
      <c r="C126" s="225"/>
      <c r="D126" s="226" t="s">
        <v>195</v>
      </c>
      <c r="E126" s="227" t="s">
        <v>19</v>
      </c>
      <c r="F126" s="228" t="s">
        <v>231</v>
      </c>
      <c r="G126" s="225"/>
      <c r="H126" s="229">
        <v>414.84500000000003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AT126" s="235" t="s">
        <v>195</v>
      </c>
      <c r="AU126" s="235" t="s">
        <v>82</v>
      </c>
      <c r="AV126" s="12" t="s">
        <v>82</v>
      </c>
      <c r="AW126" s="12" t="s">
        <v>33</v>
      </c>
      <c r="AX126" s="12" t="s">
        <v>80</v>
      </c>
      <c r="AY126" s="235" t="s">
        <v>147</v>
      </c>
    </row>
    <row r="127" s="1" customFormat="1" ht="16.5" customHeight="1">
      <c r="B127" s="37"/>
      <c r="C127" s="211" t="s">
        <v>240</v>
      </c>
      <c r="D127" s="211" t="s">
        <v>149</v>
      </c>
      <c r="E127" s="212" t="s">
        <v>244</v>
      </c>
      <c r="F127" s="213" t="s">
        <v>245</v>
      </c>
      <c r="G127" s="214" t="s">
        <v>112</v>
      </c>
      <c r="H127" s="215">
        <v>456.02999999999997</v>
      </c>
      <c r="I127" s="216"/>
      <c r="J127" s="217">
        <f>ROUND(I127*H127,2)</f>
        <v>0</v>
      </c>
      <c r="K127" s="213" t="s">
        <v>19</v>
      </c>
      <c r="L127" s="42"/>
      <c r="M127" s="218" t="s">
        <v>19</v>
      </c>
      <c r="N127" s="219" t="s">
        <v>43</v>
      </c>
      <c r="O127" s="8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AR127" s="222" t="s">
        <v>153</v>
      </c>
      <c r="AT127" s="222" t="s">
        <v>149</v>
      </c>
      <c r="AU127" s="222" t="s">
        <v>82</v>
      </c>
      <c r="AY127" s="16" t="s">
        <v>147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80</v>
      </c>
      <c r="BK127" s="223">
        <f>ROUND(I127*H127,2)</f>
        <v>0</v>
      </c>
      <c r="BL127" s="16" t="s">
        <v>153</v>
      </c>
      <c r="BM127" s="222" t="s">
        <v>243</v>
      </c>
    </row>
    <row r="128" s="1" customFormat="1" ht="24" customHeight="1">
      <c r="B128" s="37"/>
      <c r="C128" s="211" t="s">
        <v>194</v>
      </c>
      <c r="D128" s="211" t="s">
        <v>149</v>
      </c>
      <c r="E128" s="212" t="s">
        <v>248</v>
      </c>
      <c r="F128" s="213" t="s">
        <v>249</v>
      </c>
      <c r="G128" s="214" t="s">
        <v>250</v>
      </c>
      <c r="H128" s="215">
        <v>729.64800000000002</v>
      </c>
      <c r="I128" s="216"/>
      <c r="J128" s="217">
        <f>ROUND(I128*H128,2)</f>
        <v>0</v>
      </c>
      <c r="K128" s="213" t="s">
        <v>19</v>
      </c>
      <c r="L128" s="42"/>
      <c r="M128" s="218" t="s">
        <v>19</v>
      </c>
      <c r="N128" s="219" t="s">
        <v>43</v>
      </c>
      <c r="O128" s="8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AR128" s="222" t="s">
        <v>153</v>
      </c>
      <c r="AT128" s="222" t="s">
        <v>149</v>
      </c>
      <c r="AU128" s="222" t="s">
        <v>82</v>
      </c>
      <c r="AY128" s="16" t="s">
        <v>147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80</v>
      </c>
      <c r="BK128" s="223">
        <f>ROUND(I128*H128,2)</f>
        <v>0</v>
      </c>
      <c r="BL128" s="16" t="s">
        <v>153</v>
      </c>
      <c r="BM128" s="222" t="s">
        <v>246</v>
      </c>
    </row>
    <row r="129" s="12" customFormat="1">
      <c r="B129" s="224"/>
      <c r="C129" s="225"/>
      <c r="D129" s="226" t="s">
        <v>195</v>
      </c>
      <c r="E129" s="225"/>
      <c r="F129" s="228" t="s">
        <v>689</v>
      </c>
      <c r="G129" s="225"/>
      <c r="H129" s="229">
        <v>729.64800000000002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AT129" s="235" t="s">
        <v>195</v>
      </c>
      <c r="AU129" s="235" t="s">
        <v>82</v>
      </c>
      <c r="AV129" s="12" t="s">
        <v>82</v>
      </c>
      <c r="AW129" s="12" t="s">
        <v>4</v>
      </c>
      <c r="AX129" s="12" t="s">
        <v>80</v>
      </c>
      <c r="AY129" s="235" t="s">
        <v>147</v>
      </c>
    </row>
    <row r="130" s="1" customFormat="1" ht="24" customHeight="1">
      <c r="B130" s="37"/>
      <c r="C130" s="211" t="s">
        <v>247</v>
      </c>
      <c r="D130" s="211" t="s">
        <v>149</v>
      </c>
      <c r="E130" s="212" t="s">
        <v>253</v>
      </c>
      <c r="F130" s="213" t="s">
        <v>254</v>
      </c>
      <c r="G130" s="214" t="s">
        <v>112</v>
      </c>
      <c r="H130" s="215">
        <v>728.97000000000003</v>
      </c>
      <c r="I130" s="216"/>
      <c r="J130" s="217">
        <f>ROUND(I130*H130,2)</f>
        <v>0</v>
      </c>
      <c r="K130" s="213" t="s">
        <v>19</v>
      </c>
      <c r="L130" s="42"/>
      <c r="M130" s="218" t="s">
        <v>19</v>
      </c>
      <c r="N130" s="219" t="s">
        <v>43</v>
      </c>
      <c r="O130" s="8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AR130" s="222" t="s">
        <v>153</v>
      </c>
      <c r="AT130" s="222" t="s">
        <v>149</v>
      </c>
      <c r="AU130" s="222" t="s">
        <v>82</v>
      </c>
      <c r="AY130" s="16" t="s">
        <v>147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80</v>
      </c>
      <c r="BK130" s="223">
        <f>ROUND(I130*H130,2)</f>
        <v>0</v>
      </c>
      <c r="BL130" s="16" t="s">
        <v>153</v>
      </c>
      <c r="BM130" s="222" t="s">
        <v>251</v>
      </c>
    </row>
    <row r="131" s="1" customFormat="1" ht="24" customHeight="1">
      <c r="B131" s="37"/>
      <c r="C131" s="211" t="s">
        <v>199</v>
      </c>
      <c r="D131" s="211" t="s">
        <v>149</v>
      </c>
      <c r="E131" s="212" t="s">
        <v>261</v>
      </c>
      <c r="F131" s="213" t="s">
        <v>262</v>
      </c>
      <c r="G131" s="214" t="s">
        <v>112</v>
      </c>
      <c r="H131" s="215">
        <v>297</v>
      </c>
      <c r="I131" s="216"/>
      <c r="J131" s="217">
        <f>ROUND(I131*H131,2)</f>
        <v>0</v>
      </c>
      <c r="K131" s="213" t="s">
        <v>19</v>
      </c>
      <c r="L131" s="42"/>
      <c r="M131" s="218" t="s">
        <v>19</v>
      </c>
      <c r="N131" s="219" t="s">
        <v>43</v>
      </c>
      <c r="O131" s="8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AR131" s="222" t="s">
        <v>153</v>
      </c>
      <c r="AT131" s="222" t="s">
        <v>149</v>
      </c>
      <c r="AU131" s="222" t="s">
        <v>82</v>
      </c>
      <c r="AY131" s="16" t="s">
        <v>147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80</v>
      </c>
      <c r="BK131" s="223">
        <f>ROUND(I131*H131,2)</f>
        <v>0</v>
      </c>
      <c r="BL131" s="16" t="s">
        <v>153</v>
      </c>
      <c r="BM131" s="222" t="s">
        <v>260</v>
      </c>
    </row>
    <row r="132" s="1" customFormat="1" ht="24" customHeight="1">
      <c r="B132" s="37"/>
      <c r="C132" s="211" t="s">
        <v>256</v>
      </c>
      <c r="D132" s="211" t="s">
        <v>149</v>
      </c>
      <c r="E132" s="212" t="s">
        <v>690</v>
      </c>
      <c r="F132" s="213" t="s">
        <v>691</v>
      </c>
      <c r="G132" s="214" t="s">
        <v>112</v>
      </c>
      <c r="H132" s="215">
        <v>148.5</v>
      </c>
      <c r="I132" s="216"/>
      <c r="J132" s="217">
        <f>ROUND(I132*H132,2)</f>
        <v>0</v>
      </c>
      <c r="K132" s="213" t="s">
        <v>19</v>
      </c>
      <c r="L132" s="42"/>
      <c r="M132" s="218" t="s">
        <v>19</v>
      </c>
      <c r="N132" s="219" t="s">
        <v>43</v>
      </c>
      <c r="O132" s="8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AR132" s="222" t="s">
        <v>153</v>
      </c>
      <c r="AT132" s="222" t="s">
        <v>149</v>
      </c>
      <c r="AU132" s="222" t="s">
        <v>82</v>
      </c>
      <c r="AY132" s="16" t="s">
        <v>147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80</v>
      </c>
      <c r="BK132" s="223">
        <f>ROUND(I132*H132,2)</f>
        <v>0</v>
      </c>
      <c r="BL132" s="16" t="s">
        <v>153</v>
      </c>
      <c r="BM132" s="222" t="s">
        <v>263</v>
      </c>
    </row>
    <row r="133" s="1" customFormat="1" ht="16.5" customHeight="1">
      <c r="B133" s="37"/>
      <c r="C133" s="247" t="s">
        <v>205</v>
      </c>
      <c r="D133" s="247" t="s">
        <v>257</v>
      </c>
      <c r="E133" s="248" t="s">
        <v>265</v>
      </c>
      <c r="F133" s="249" t="s">
        <v>266</v>
      </c>
      <c r="G133" s="250" t="s">
        <v>250</v>
      </c>
      <c r="H133" s="251">
        <v>277.69499999999999</v>
      </c>
      <c r="I133" s="252"/>
      <c r="J133" s="253">
        <f>ROUND(I133*H133,2)</f>
        <v>0</v>
      </c>
      <c r="K133" s="249" t="s">
        <v>19</v>
      </c>
      <c r="L133" s="254"/>
      <c r="M133" s="255" t="s">
        <v>19</v>
      </c>
      <c r="N133" s="256" t="s">
        <v>43</v>
      </c>
      <c r="O133" s="8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AR133" s="222" t="s">
        <v>162</v>
      </c>
      <c r="AT133" s="222" t="s">
        <v>257</v>
      </c>
      <c r="AU133" s="222" t="s">
        <v>82</v>
      </c>
      <c r="AY133" s="16" t="s">
        <v>147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80</v>
      </c>
      <c r="BK133" s="223">
        <f>ROUND(I133*H133,2)</f>
        <v>0</v>
      </c>
      <c r="BL133" s="16" t="s">
        <v>153</v>
      </c>
      <c r="BM133" s="222" t="s">
        <v>379</v>
      </c>
    </row>
    <row r="134" s="1" customFormat="1" ht="24" customHeight="1">
      <c r="B134" s="37"/>
      <c r="C134" s="211" t="s">
        <v>264</v>
      </c>
      <c r="D134" s="211" t="s">
        <v>149</v>
      </c>
      <c r="E134" s="212" t="s">
        <v>269</v>
      </c>
      <c r="F134" s="213" t="s">
        <v>270</v>
      </c>
      <c r="G134" s="214" t="s">
        <v>152</v>
      </c>
      <c r="H134" s="215">
        <v>231</v>
      </c>
      <c r="I134" s="216"/>
      <c r="J134" s="217">
        <f>ROUND(I134*H134,2)</f>
        <v>0</v>
      </c>
      <c r="K134" s="213" t="s">
        <v>19</v>
      </c>
      <c r="L134" s="42"/>
      <c r="M134" s="218" t="s">
        <v>19</v>
      </c>
      <c r="N134" s="219" t="s">
        <v>43</v>
      </c>
      <c r="O134" s="8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AR134" s="222" t="s">
        <v>153</v>
      </c>
      <c r="AT134" s="222" t="s">
        <v>149</v>
      </c>
      <c r="AU134" s="222" t="s">
        <v>82</v>
      </c>
      <c r="AY134" s="16" t="s">
        <v>147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80</v>
      </c>
      <c r="BK134" s="223">
        <f>ROUND(I134*H134,2)</f>
        <v>0</v>
      </c>
      <c r="BL134" s="16" t="s">
        <v>153</v>
      </c>
      <c r="BM134" s="222" t="s">
        <v>271</v>
      </c>
    </row>
    <row r="135" s="1" customFormat="1" ht="16.5" customHeight="1">
      <c r="B135" s="37"/>
      <c r="C135" s="247" t="s">
        <v>209</v>
      </c>
      <c r="D135" s="247" t="s">
        <v>257</v>
      </c>
      <c r="E135" s="248" t="s">
        <v>273</v>
      </c>
      <c r="F135" s="249" t="s">
        <v>274</v>
      </c>
      <c r="G135" s="250" t="s">
        <v>275</v>
      </c>
      <c r="H135" s="251">
        <v>12.128</v>
      </c>
      <c r="I135" s="252"/>
      <c r="J135" s="253">
        <f>ROUND(I135*H135,2)</f>
        <v>0</v>
      </c>
      <c r="K135" s="249" t="s">
        <v>19</v>
      </c>
      <c r="L135" s="254"/>
      <c r="M135" s="255" t="s">
        <v>19</v>
      </c>
      <c r="N135" s="256" t="s">
        <v>43</v>
      </c>
      <c r="O135" s="82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AR135" s="222" t="s">
        <v>162</v>
      </c>
      <c r="AT135" s="222" t="s">
        <v>257</v>
      </c>
      <c r="AU135" s="222" t="s">
        <v>82</v>
      </c>
      <c r="AY135" s="16" t="s">
        <v>147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80</v>
      </c>
      <c r="BK135" s="223">
        <f>ROUND(I135*H135,2)</f>
        <v>0</v>
      </c>
      <c r="BL135" s="16" t="s">
        <v>153</v>
      </c>
      <c r="BM135" s="222" t="s">
        <v>276</v>
      </c>
    </row>
    <row r="136" s="1" customFormat="1" ht="24" customHeight="1">
      <c r="B136" s="37"/>
      <c r="C136" s="211" t="s">
        <v>272</v>
      </c>
      <c r="D136" s="211" t="s">
        <v>149</v>
      </c>
      <c r="E136" s="212" t="s">
        <v>692</v>
      </c>
      <c r="F136" s="213" t="s">
        <v>693</v>
      </c>
      <c r="G136" s="214" t="s">
        <v>152</v>
      </c>
      <c r="H136" s="215">
        <v>231</v>
      </c>
      <c r="I136" s="216"/>
      <c r="J136" s="217">
        <f>ROUND(I136*H136,2)</f>
        <v>0</v>
      </c>
      <c r="K136" s="213" t="s">
        <v>19</v>
      </c>
      <c r="L136" s="42"/>
      <c r="M136" s="218" t="s">
        <v>19</v>
      </c>
      <c r="N136" s="219" t="s">
        <v>43</v>
      </c>
      <c r="O136" s="8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AR136" s="222" t="s">
        <v>153</v>
      </c>
      <c r="AT136" s="222" t="s">
        <v>149</v>
      </c>
      <c r="AU136" s="222" t="s">
        <v>82</v>
      </c>
      <c r="AY136" s="16" t="s">
        <v>147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80</v>
      </c>
      <c r="BK136" s="223">
        <f>ROUND(I136*H136,2)</f>
        <v>0</v>
      </c>
      <c r="BL136" s="16" t="s">
        <v>153</v>
      </c>
      <c r="BM136" s="222" t="s">
        <v>279</v>
      </c>
    </row>
    <row r="137" s="1" customFormat="1" ht="24" customHeight="1">
      <c r="B137" s="37"/>
      <c r="C137" s="211" t="s">
        <v>213</v>
      </c>
      <c r="D137" s="211" t="s">
        <v>149</v>
      </c>
      <c r="E137" s="212" t="s">
        <v>281</v>
      </c>
      <c r="F137" s="213" t="s">
        <v>282</v>
      </c>
      <c r="G137" s="214" t="s">
        <v>152</v>
      </c>
      <c r="H137" s="215">
        <v>231</v>
      </c>
      <c r="I137" s="216"/>
      <c r="J137" s="217">
        <f>ROUND(I137*H137,2)</f>
        <v>0</v>
      </c>
      <c r="K137" s="213" t="s">
        <v>19</v>
      </c>
      <c r="L137" s="42"/>
      <c r="M137" s="218" t="s">
        <v>19</v>
      </c>
      <c r="N137" s="219" t="s">
        <v>43</v>
      </c>
      <c r="O137" s="82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AR137" s="222" t="s">
        <v>153</v>
      </c>
      <c r="AT137" s="222" t="s">
        <v>149</v>
      </c>
      <c r="AU137" s="222" t="s">
        <v>82</v>
      </c>
      <c r="AY137" s="16" t="s">
        <v>147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80</v>
      </c>
      <c r="BK137" s="223">
        <f>ROUND(I137*H137,2)</f>
        <v>0</v>
      </c>
      <c r="BL137" s="16" t="s">
        <v>153</v>
      </c>
      <c r="BM137" s="222" t="s">
        <v>283</v>
      </c>
    </row>
    <row r="138" s="1" customFormat="1" ht="16.5" customHeight="1">
      <c r="B138" s="37"/>
      <c r="C138" s="211" t="s">
        <v>280</v>
      </c>
      <c r="D138" s="211" t="s">
        <v>149</v>
      </c>
      <c r="E138" s="212" t="s">
        <v>284</v>
      </c>
      <c r="F138" s="213" t="s">
        <v>285</v>
      </c>
      <c r="G138" s="214" t="s">
        <v>152</v>
      </c>
      <c r="H138" s="215">
        <v>231</v>
      </c>
      <c r="I138" s="216"/>
      <c r="J138" s="217">
        <f>ROUND(I138*H138,2)</f>
        <v>0</v>
      </c>
      <c r="K138" s="213" t="s">
        <v>19</v>
      </c>
      <c r="L138" s="42"/>
      <c r="M138" s="218" t="s">
        <v>19</v>
      </c>
      <c r="N138" s="219" t="s">
        <v>43</v>
      </c>
      <c r="O138" s="8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AR138" s="222" t="s">
        <v>153</v>
      </c>
      <c r="AT138" s="222" t="s">
        <v>149</v>
      </c>
      <c r="AU138" s="222" t="s">
        <v>82</v>
      </c>
      <c r="AY138" s="16" t="s">
        <v>147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80</v>
      </c>
      <c r="BK138" s="223">
        <f>ROUND(I138*H138,2)</f>
        <v>0</v>
      </c>
      <c r="BL138" s="16" t="s">
        <v>153</v>
      </c>
      <c r="BM138" s="222" t="s">
        <v>286</v>
      </c>
    </row>
    <row r="139" s="1" customFormat="1" ht="16.5" customHeight="1">
      <c r="B139" s="37"/>
      <c r="C139" s="211" t="s">
        <v>216</v>
      </c>
      <c r="D139" s="211" t="s">
        <v>149</v>
      </c>
      <c r="E139" s="212" t="s">
        <v>288</v>
      </c>
      <c r="F139" s="213" t="s">
        <v>289</v>
      </c>
      <c r="G139" s="214" t="s">
        <v>112</v>
      </c>
      <c r="H139" s="215">
        <v>23.100000000000001</v>
      </c>
      <c r="I139" s="216"/>
      <c r="J139" s="217">
        <f>ROUND(I139*H139,2)</f>
        <v>0</v>
      </c>
      <c r="K139" s="213" t="s">
        <v>19</v>
      </c>
      <c r="L139" s="42"/>
      <c r="M139" s="218" t="s">
        <v>19</v>
      </c>
      <c r="N139" s="219" t="s">
        <v>43</v>
      </c>
      <c r="O139" s="82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AR139" s="222" t="s">
        <v>153</v>
      </c>
      <c r="AT139" s="222" t="s">
        <v>149</v>
      </c>
      <c r="AU139" s="222" t="s">
        <v>82</v>
      </c>
      <c r="AY139" s="16" t="s">
        <v>147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80</v>
      </c>
      <c r="BK139" s="223">
        <f>ROUND(I139*H139,2)</f>
        <v>0</v>
      </c>
      <c r="BL139" s="16" t="s">
        <v>153</v>
      </c>
      <c r="BM139" s="222" t="s">
        <v>290</v>
      </c>
    </row>
    <row r="140" s="11" customFormat="1" ht="22.8" customHeight="1">
      <c r="B140" s="195"/>
      <c r="C140" s="196"/>
      <c r="D140" s="197" t="s">
        <v>71</v>
      </c>
      <c r="E140" s="209" t="s">
        <v>153</v>
      </c>
      <c r="F140" s="209" t="s">
        <v>291</v>
      </c>
      <c r="G140" s="196"/>
      <c r="H140" s="196"/>
      <c r="I140" s="199"/>
      <c r="J140" s="210">
        <f>BK140</f>
        <v>0</v>
      </c>
      <c r="K140" s="196"/>
      <c r="L140" s="201"/>
      <c r="M140" s="202"/>
      <c r="N140" s="203"/>
      <c r="O140" s="203"/>
      <c r="P140" s="204">
        <f>SUM(P141:P143)</f>
        <v>0</v>
      </c>
      <c r="Q140" s="203"/>
      <c r="R140" s="204">
        <f>SUM(R141:R143)</f>
        <v>0</v>
      </c>
      <c r="S140" s="203"/>
      <c r="T140" s="205">
        <f>SUM(T141:T143)</f>
        <v>0</v>
      </c>
      <c r="AR140" s="206" t="s">
        <v>80</v>
      </c>
      <c r="AT140" s="207" t="s">
        <v>71</v>
      </c>
      <c r="AU140" s="207" t="s">
        <v>80</v>
      </c>
      <c r="AY140" s="206" t="s">
        <v>147</v>
      </c>
      <c r="BK140" s="208">
        <f>SUM(BK141:BK143)</f>
        <v>0</v>
      </c>
    </row>
    <row r="141" s="1" customFormat="1" ht="16.5" customHeight="1">
      <c r="B141" s="37"/>
      <c r="C141" s="211" t="s">
        <v>287</v>
      </c>
      <c r="D141" s="211" t="s">
        <v>149</v>
      </c>
      <c r="E141" s="212" t="s">
        <v>292</v>
      </c>
      <c r="F141" s="213" t="s">
        <v>293</v>
      </c>
      <c r="G141" s="214" t="s">
        <v>112</v>
      </c>
      <c r="H141" s="215">
        <v>44.625999999999998</v>
      </c>
      <c r="I141" s="216"/>
      <c r="J141" s="217">
        <f>ROUND(I141*H141,2)</f>
        <v>0</v>
      </c>
      <c r="K141" s="213" t="s">
        <v>19</v>
      </c>
      <c r="L141" s="42"/>
      <c r="M141" s="218" t="s">
        <v>19</v>
      </c>
      <c r="N141" s="219" t="s">
        <v>43</v>
      </c>
      <c r="O141" s="82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AR141" s="222" t="s">
        <v>153</v>
      </c>
      <c r="AT141" s="222" t="s">
        <v>149</v>
      </c>
      <c r="AU141" s="222" t="s">
        <v>82</v>
      </c>
      <c r="AY141" s="16" t="s">
        <v>147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80</v>
      </c>
      <c r="BK141" s="223">
        <f>ROUND(I141*H141,2)</f>
        <v>0</v>
      </c>
      <c r="BL141" s="16" t="s">
        <v>153</v>
      </c>
      <c r="BM141" s="222" t="s">
        <v>694</v>
      </c>
    </row>
    <row r="142" s="1" customFormat="1" ht="24" customHeight="1">
      <c r="B142" s="37"/>
      <c r="C142" s="211" t="s">
        <v>220</v>
      </c>
      <c r="D142" s="211" t="s">
        <v>149</v>
      </c>
      <c r="E142" s="212" t="s">
        <v>321</v>
      </c>
      <c r="F142" s="213" t="s">
        <v>322</v>
      </c>
      <c r="G142" s="214" t="s">
        <v>112</v>
      </c>
      <c r="H142" s="215">
        <v>115.5</v>
      </c>
      <c r="I142" s="216"/>
      <c r="J142" s="217">
        <f>ROUND(I142*H142,2)</f>
        <v>0</v>
      </c>
      <c r="K142" s="213" t="s">
        <v>19</v>
      </c>
      <c r="L142" s="42"/>
      <c r="M142" s="218" t="s">
        <v>19</v>
      </c>
      <c r="N142" s="219" t="s">
        <v>43</v>
      </c>
      <c r="O142" s="8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AR142" s="222" t="s">
        <v>153</v>
      </c>
      <c r="AT142" s="222" t="s">
        <v>149</v>
      </c>
      <c r="AU142" s="222" t="s">
        <v>82</v>
      </c>
      <c r="AY142" s="16" t="s">
        <v>147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80</v>
      </c>
      <c r="BK142" s="223">
        <f>ROUND(I142*H142,2)</f>
        <v>0</v>
      </c>
      <c r="BL142" s="16" t="s">
        <v>153</v>
      </c>
      <c r="BM142" s="222" t="s">
        <v>294</v>
      </c>
    </row>
    <row r="143" s="1" customFormat="1" ht="24" customHeight="1">
      <c r="B143" s="37"/>
      <c r="C143" s="211" t="s">
        <v>295</v>
      </c>
      <c r="D143" s="211" t="s">
        <v>149</v>
      </c>
      <c r="E143" s="212" t="s">
        <v>325</v>
      </c>
      <c r="F143" s="213" t="s">
        <v>326</v>
      </c>
      <c r="G143" s="214" t="s">
        <v>152</v>
      </c>
      <c r="H143" s="215">
        <v>110</v>
      </c>
      <c r="I143" s="216"/>
      <c r="J143" s="217">
        <f>ROUND(I143*H143,2)</f>
        <v>0</v>
      </c>
      <c r="K143" s="213" t="s">
        <v>19</v>
      </c>
      <c r="L143" s="42"/>
      <c r="M143" s="218" t="s">
        <v>19</v>
      </c>
      <c r="N143" s="219" t="s">
        <v>43</v>
      </c>
      <c r="O143" s="82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AR143" s="222" t="s">
        <v>153</v>
      </c>
      <c r="AT143" s="222" t="s">
        <v>149</v>
      </c>
      <c r="AU143" s="222" t="s">
        <v>82</v>
      </c>
      <c r="AY143" s="16" t="s">
        <v>147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80</v>
      </c>
      <c r="BK143" s="223">
        <f>ROUND(I143*H143,2)</f>
        <v>0</v>
      </c>
      <c r="BL143" s="16" t="s">
        <v>153</v>
      </c>
      <c r="BM143" s="222" t="s">
        <v>299</v>
      </c>
    </row>
    <row r="144" s="11" customFormat="1" ht="22.8" customHeight="1">
      <c r="B144" s="195"/>
      <c r="C144" s="196"/>
      <c r="D144" s="197" t="s">
        <v>71</v>
      </c>
      <c r="E144" s="209" t="s">
        <v>163</v>
      </c>
      <c r="F144" s="209" t="s">
        <v>328</v>
      </c>
      <c r="G144" s="196"/>
      <c r="H144" s="196"/>
      <c r="I144" s="199"/>
      <c r="J144" s="210">
        <f>BK144</f>
        <v>0</v>
      </c>
      <c r="K144" s="196"/>
      <c r="L144" s="201"/>
      <c r="M144" s="202"/>
      <c r="N144" s="203"/>
      <c r="O144" s="203"/>
      <c r="P144" s="204">
        <f>SUM(P145:P148)</f>
        <v>0</v>
      </c>
      <c r="Q144" s="203"/>
      <c r="R144" s="204">
        <f>SUM(R145:R148)</f>
        <v>0</v>
      </c>
      <c r="S144" s="203"/>
      <c r="T144" s="205">
        <f>SUM(T145:T148)</f>
        <v>0</v>
      </c>
      <c r="AR144" s="206" t="s">
        <v>80</v>
      </c>
      <c r="AT144" s="207" t="s">
        <v>71</v>
      </c>
      <c r="AU144" s="207" t="s">
        <v>80</v>
      </c>
      <c r="AY144" s="206" t="s">
        <v>147</v>
      </c>
      <c r="BK144" s="208">
        <f>SUM(BK145:BK148)</f>
        <v>0</v>
      </c>
    </row>
    <row r="145" s="1" customFormat="1" ht="16.5" customHeight="1">
      <c r="B145" s="37"/>
      <c r="C145" s="211" t="s">
        <v>223</v>
      </c>
      <c r="D145" s="211" t="s">
        <v>149</v>
      </c>
      <c r="E145" s="212" t="s">
        <v>333</v>
      </c>
      <c r="F145" s="213" t="s">
        <v>334</v>
      </c>
      <c r="G145" s="214" t="s">
        <v>152</v>
      </c>
      <c r="H145" s="215">
        <v>429</v>
      </c>
      <c r="I145" s="216"/>
      <c r="J145" s="217">
        <f>ROUND(I145*H145,2)</f>
        <v>0</v>
      </c>
      <c r="K145" s="213" t="s">
        <v>19</v>
      </c>
      <c r="L145" s="42"/>
      <c r="M145" s="218" t="s">
        <v>19</v>
      </c>
      <c r="N145" s="219" t="s">
        <v>43</v>
      </c>
      <c r="O145" s="8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222" t="s">
        <v>153</v>
      </c>
      <c r="AT145" s="222" t="s">
        <v>149</v>
      </c>
      <c r="AU145" s="222" t="s">
        <v>82</v>
      </c>
      <c r="AY145" s="16" t="s">
        <v>147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80</v>
      </c>
      <c r="BK145" s="223">
        <f>ROUND(I145*H145,2)</f>
        <v>0</v>
      </c>
      <c r="BL145" s="16" t="s">
        <v>153</v>
      </c>
      <c r="BM145" s="222" t="s">
        <v>302</v>
      </c>
    </row>
    <row r="146" s="1" customFormat="1" ht="24" customHeight="1">
      <c r="B146" s="37"/>
      <c r="C146" s="211" t="s">
        <v>303</v>
      </c>
      <c r="D146" s="211" t="s">
        <v>149</v>
      </c>
      <c r="E146" s="212" t="s">
        <v>336</v>
      </c>
      <c r="F146" s="213" t="s">
        <v>337</v>
      </c>
      <c r="G146" s="214" t="s">
        <v>152</v>
      </c>
      <c r="H146" s="215">
        <v>858</v>
      </c>
      <c r="I146" s="216"/>
      <c r="J146" s="217">
        <f>ROUND(I146*H146,2)</f>
        <v>0</v>
      </c>
      <c r="K146" s="213" t="s">
        <v>19</v>
      </c>
      <c r="L146" s="42"/>
      <c r="M146" s="218" t="s">
        <v>19</v>
      </c>
      <c r="N146" s="219" t="s">
        <v>43</v>
      </c>
      <c r="O146" s="8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AR146" s="222" t="s">
        <v>153</v>
      </c>
      <c r="AT146" s="222" t="s">
        <v>149</v>
      </c>
      <c r="AU146" s="222" t="s">
        <v>82</v>
      </c>
      <c r="AY146" s="16" t="s">
        <v>147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80</v>
      </c>
      <c r="BK146" s="223">
        <f>ROUND(I146*H146,2)</f>
        <v>0</v>
      </c>
      <c r="BL146" s="16" t="s">
        <v>153</v>
      </c>
      <c r="BM146" s="222" t="s">
        <v>306</v>
      </c>
    </row>
    <row r="147" s="1" customFormat="1" ht="24" customHeight="1">
      <c r="B147" s="37"/>
      <c r="C147" s="211" t="s">
        <v>226</v>
      </c>
      <c r="D147" s="211" t="s">
        <v>149</v>
      </c>
      <c r="E147" s="212" t="s">
        <v>343</v>
      </c>
      <c r="F147" s="213" t="s">
        <v>344</v>
      </c>
      <c r="G147" s="214" t="s">
        <v>152</v>
      </c>
      <c r="H147" s="215">
        <v>572</v>
      </c>
      <c r="I147" s="216"/>
      <c r="J147" s="217">
        <f>ROUND(I147*H147,2)</f>
        <v>0</v>
      </c>
      <c r="K147" s="213" t="s">
        <v>19</v>
      </c>
      <c r="L147" s="42"/>
      <c r="M147" s="218" t="s">
        <v>19</v>
      </c>
      <c r="N147" s="219" t="s">
        <v>43</v>
      </c>
      <c r="O147" s="8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AR147" s="222" t="s">
        <v>153</v>
      </c>
      <c r="AT147" s="222" t="s">
        <v>149</v>
      </c>
      <c r="AU147" s="222" t="s">
        <v>82</v>
      </c>
      <c r="AY147" s="16" t="s">
        <v>147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80</v>
      </c>
      <c r="BK147" s="223">
        <f>ROUND(I147*H147,2)</f>
        <v>0</v>
      </c>
      <c r="BL147" s="16" t="s">
        <v>153</v>
      </c>
      <c r="BM147" s="222" t="s">
        <v>309</v>
      </c>
    </row>
    <row r="148" s="1" customFormat="1" ht="24" customHeight="1">
      <c r="B148" s="37"/>
      <c r="C148" s="211" t="s">
        <v>310</v>
      </c>
      <c r="D148" s="211" t="s">
        <v>149</v>
      </c>
      <c r="E148" s="212" t="s">
        <v>347</v>
      </c>
      <c r="F148" s="213" t="s">
        <v>348</v>
      </c>
      <c r="G148" s="214" t="s">
        <v>152</v>
      </c>
      <c r="H148" s="215">
        <v>522.60000000000002</v>
      </c>
      <c r="I148" s="216"/>
      <c r="J148" s="217">
        <f>ROUND(I148*H148,2)</f>
        <v>0</v>
      </c>
      <c r="K148" s="213" t="s">
        <v>19</v>
      </c>
      <c r="L148" s="42"/>
      <c r="M148" s="218" t="s">
        <v>19</v>
      </c>
      <c r="N148" s="219" t="s">
        <v>43</v>
      </c>
      <c r="O148" s="82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AR148" s="222" t="s">
        <v>153</v>
      </c>
      <c r="AT148" s="222" t="s">
        <v>149</v>
      </c>
      <c r="AU148" s="222" t="s">
        <v>82</v>
      </c>
      <c r="AY148" s="16" t="s">
        <v>147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80</v>
      </c>
      <c r="BK148" s="223">
        <f>ROUND(I148*H148,2)</f>
        <v>0</v>
      </c>
      <c r="BL148" s="16" t="s">
        <v>153</v>
      </c>
      <c r="BM148" s="222" t="s">
        <v>313</v>
      </c>
    </row>
    <row r="149" s="11" customFormat="1" ht="22.8" customHeight="1">
      <c r="B149" s="195"/>
      <c r="C149" s="196"/>
      <c r="D149" s="197" t="s">
        <v>71</v>
      </c>
      <c r="E149" s="209" t="s">
        <v>162</v>
      </c>
      <c r="F149" s="209" t="s">
        <v>357</v>
      </c>
      <c r="G149" s="196"/>
      <c r="H149" s="196"/>
      <c r="I149" s="199"/>
      <c r="J149" s="210">
        <f>BK149</f>
        <v>0</v>
      </c>
      <c r="K149" s="196"/>
      <c r="L149" s="201"/>
      <c r="M149" s="202"/>
      <c r="N149" s="203"/>
      <c r="O149" s="203"/>
      <c r="P149" s="204">
        <f>SUM(P150:P155)</f>
        <v>0</v>
      </c>
      <c r="Q149" s="203"/>
      <c r="R149" s="204">
        <f>SUM(R150:R155)</f>
        <v>0</v>
      </c>
      <c r="S149" s="203"/>
      <c r="T149" s="205">
        <f>SUM(T150:T155)</f>
        <v>0</v>
      </c>
      <c r="AR149" s="206" t="s">
        <v>80</v>
      </c>
      <c r="AT149" s="207" t="s">
        <v>71</v>
      </c>
      <c r="AU149" s="207" t="s">
        <v>80</v>
      </c>
      <c r="AY149" s="206" t="s">
        <v>147</v>
      </c>
      <c r="BK149" s="208">
        <f>SUM(BK150:BK155)</f>
        <v>0</v>
      </c>
    </row>
    <row r="150" s="1" customFormat="1" ht="24" customHeight="1">
      <c r="B150" s="37"/>
      <c r="C150" s="211" t="s">
        <v>230</v>
      </c>
      <c r="D150" s="211" t="s">
        <v>149</v>
      </c>
      <c r="E150" s="212" t="s">
        <v>695</v>
      </c>
      <c r="F150" s="213" t="s">
        <v>696</v>
      </c>
      <c r="G150" s="214" t="s">
        <v>172</v>
      </c>
      <c r="H150" s="215">
        <v>550</v>
      </c>
      <c r="I150" s="216"/>
      <c r="J150" s="217">
        <f>ROUND(I150*H150,2)</f>
        <v>0</v>
      </c>
      <c r="K150" s="213" t="s">
        <v>19</v>
      </c>
      <c r="L150" s="42"/>
      <c r="M150" s="218" t="s">
        <v>19</v>
      </c>
      <c r="N150" s="219" t="s">
        <v>43</v>
      </c>
      <c r="O150" s="8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AR150" s="222" t="s">
        <v>153</v>
      </c>
      <c r="AT150" s="222" t="s">
        <v>149</v>
      </c>
      <c r="AU150" s="222" t="s">
        <v>82</v>
      </c>
      <c r="AY150" s="16" t="s">
        <v>147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80</v>
      </c>
      <c r="BK150" s="223">
        <f>ROUND(I150*H150,2)</f>
        <v>0</v>
      </c>
      <c r="BL150" s="16" t="s">
        <v>153</v>
      </c>
      <c r="BM150" s="222" t="s">
        <v>316</v>
      </c>
    </row>
    <row r="151" s="1" customFormat="1" ht="24" customHeight="1">
      <c r="B151" s="37"/>
      <c r="C151" s="247" t="s">
        <v>317</v>
      </c>
      <c r="D151" s="247" t="s">
        <v>257</v>
      </c>
      <c r="E151" s="248" t="s">
        <v>697</v>
      </c>
      <c r="F151" s="249" t="s">
        <v>698</v>
      </c>
      <c r="G151" s="250" t="s">
        <v>172</v>
      </c>
      <c r="H151" s="251">
        <v>558.25</v>
      </c>
      <c r="I151" s="252"/>
      <c r="J151" s="253">
        <f>ROUND(I151*H151,2)</f>
        <v>0</v>
      </c>
      <c r="K151" s="249" t="s">
        <v>19</v>
      </c>
      <c r="L151" s="254"/>
      <c r="M151" s="255" t="s">
        <v>19</v>
      </c>
      <c r="N151" s="256" t="s">
        <v>43</v>
      </c>
      <c r="O151" s="82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AR151" s="222" t="s">
        <v>162</v>
      </c>
      <c r="AT151" s="222" t="s">
        <v>257</v>
      </c>
      <c r="AU151" s="222" t="s">
        <v>82</v>
      </c>
      <c r="AY151" s="16" t="s">
        <v>147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80</v>
      </c>
      <c r="BK151" s="223">
        <f>ROUND(I151*H151,2)</f>
        <v>0</v>
      </c>
      <c r="BL151" s="16" t="s">
        <v>153</v>
      </c>
      <c r="BM151" s="222" t="s">
        <v>320</v>
      </c>
    </row>
    <row r="152" s="1" customFormat="1" ht="24" customHeight="1">
      <c r="B152" s="37"/>
      <c r="C152" s="211" t="s">
        <v>235</v>
      </c>
      <c r="D152" s="211" t="s">
        <v>149</v>
      </c>
      <c r="E152" s="212" t="s">
        <v>699</v>
      </c>
      <c r="F152" s="213" t="s">
        <v>700</v>
      </c>
      <c r="G152" s="214" t="s">
        <v>298</v>
      </c>
      <c r="H152" s="215">
        <v>204</v>
      </c>
      <c r="I152" s="216"/>
      <c r="J152" s="217">
        <f>ROUND(I152*H152,2)</f>
        <v>0</v>
      </c>
      <c r="K152" s="213" t="s">
        <v>19</v>
      </c>
      <c r="L152" s="42"/>
      <c r="M152" s="218" t="s">
        <v>19</v>
      </c>
      <c r="N152" s="219" t="s">
        <v>43</v>
      </c>
      <c r="O152" s="8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AR152" s="222" t="s">
        <v>153</v>
      </c>
      <c r="AT152" s="222" t="s">
        <v>149</v>
      </c>
      <c r="AU152" s="222" t="s">
        <v>82</v>
      </c>
      <c r="AY152" s="16" t="s">
        <v>147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80</v>
      </c>
      <c r="BK152" s="223">
        <f>ROUND(I152*H152,2)</f>
        <v>0</v>
      </c>
      <c r="BL152" s="16" t="s">
        <v>153</v>
      </c>
      <c r="BM152" s="222" t="s">
        <v>323</v>
      </c>
    </row>
    <row r="153" s="1" customFormat="1" ht="24" customHeight="1">
      <c r="B153" s="37"/>
      <c r="C153" s="247" t="s">
        <v>324</v>
      </c>
      <c r="D153" s="247" t="s">
        <v>257</v>
      </c>
      <c r="E153" s="248" t="s">
        <v>701</v>
      </c>
      <c r="F153" s="249" t="s">
        <v>702</v>
      </c>
      <c r="G153" s="250" t="s">
        <v>298</v>
      </c>
      <c r="H153" s="251">
        <v>207.06</v>
      </c>
      <c r="I153" s="252"/>
      <c r="J153" s="253">
        <f>ROUND(I153*H153,2)</f>
        <v>0</v>
      </c>
      <c r="K153" s="249" t="s">
        <v>19</v>
      </c>
      <c r="L153" s="254"/>
      <c r="M153" s="255" t="s">
        <v>19</v>
      </c>
      <c r="N153" s="256" t="s">
        <v>43</v>
      </c>
      <c r="O153" s="82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AR153" s="222" t="s">
        <v>162</v>
      </c>
      <c r="AT153" s="222" t="s">
        <v>257</v>
      </c>
      <c r="AU153" s="222" t="s">
        <v>82</v>
      </c>
      <c r="AY153" s="16" t="s">
        <v>147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80</v>
      </c>
      <c r="BK153" s="223">
        <f>ROUND(I153*H153,2)</f>
        <v>0</v>
      </c>
      <c r="BL153" s="16" t="s">
        <v>153</v>
      </c>
      <c r="BM153" s="222" t="s">
        <v>327</v>
      </c>
    </row>
    <row r="154" s="1" customFormat="1" ht="24" customHeight="1">
      <c r="B154" s="37"/>
      <c r="C154" s="211" t="s">
        <v>238</v>
      </c>
      <c r="D154" s="211" t="s">
        <v>149</v>
      </c>
      <c r="E154" s="212" t="s">
        <v>703</v>
      </c>
      <c r="F154" s="213" t="s">
        <v>704</v>
      </c>
      <c r="G154" s="214" t="s">
        <v>172</v>
      </c>
      <c r="H154" s="215">
        <v>942</v>
      </c>
      <c r="I154" s="216"/>
      <c r="J154" s="217">
        <f>ROUND(I154*H154,2)</f>
        <v>0</v>
      </c>
      <c r="K154" s="213" t="s">
        <v>19</v>
      </c>
      <c r="L154" s="42"/>
      <c r="M154" s="218" t="s">
        <v>19</v>
      </c>
      <c r="N154" s="219" t="s">
        <v>43</v>
      </c>
      <c r="O154" s="82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AR154" s="222" t="s">
        <v>153</v>
      </c>
      <c r="AT154" s="222" t="s">
        <v>149</v>
      </c>
      <c r="AU154" s="222" t="s">
        <v>82</v>
      </c>
      <c r="AY154" s="16" t="s">
        <v>147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80</v>
      </c>
      <c r="BK154" s="223">
        <f>ROUND(I154*H154,2)</f>
        <v>0</v>
      </c>
      <c r="BL154" s="16" t="s">
        <v>153</v>
      </c>
      <c r="BM154" s="222" t="s">
        <v>331</v>
      </c>
    </row>
    <row r="155" s="1" customFormat="1" ht="16.5" customHeight="1">
      <c r="B155" s="37"/>
      <c r="C155" s="211" t="s">
        <v>332</v>
      </c>
      <c r="D155" s="211" t="s">
        <v>149</v>
      </c>
      <c r="E155" s="212" t="s">
        <v>705</v>
      </c>
      <c r="F155" s="213" t="s">
        <v>706</v>
      </c>
      <c r="G155" s="214" t="s">
        <v>707</v>
      </c>
      <c r="H155" s="215">
        <v>205</v>
      </c>
      <c r="I155" s="216"/>
      <c r="J155" s="217">
        <f>ROUND(I155*H155,2)</f>
        <v>0</v>
      </c>
      <c r="K155" s="213" t="s">
        <v>19</v>
      </c>
      <c r="L155" s="42"/>
      <c r="M155" s="218" t="s">
        <v>19</v>
      </c>
      <c r="N155" s="219" t="s">
        <v>43</v>
      </c>
      <c r="O155" s="82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AR155" s="222" t="s">
        <v>153</v>
      </c>
      <c r="AT155" s="222" t="s">
        <v>149</v>
      </c>
      <c r="AU155" s="222" t="s">
        <v>82</v>
      </c>
      <c r="AY155" s="16" t="s">
        <v>147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80</v>
      </c>
      <c r="BK155" s="223">
        <f>ROUND(I155*H155,2)</f>
        <v>0</v>
      </c>
      <c r="BL155" s="16" t="s">
        <v>153</v>
      </c>
      <c r="BM155" s="222" t="s">
        <v>335</v>
      </c>
    </row>
    <row r="156" s="11" customFormat="1" ht="22.8" customHeight="1">
      <c r="B156" s="195"/>
      <c r="C156" s="196"/>
      <c r="D156" s="197" t="s">
        <v>71</v>
      </c>
      <c r="E156" s="209" t="s">
        <v>177</v>
      </c>
      <c r="F156" s="209" t="s">
        <v>471</v>
      </c>
      <c r="G156" s="196"/>
      <c r="H156" s="196"/>
      <c r="I156" s="199"/>
      <c r="J156" s="210">
        <f>BK156</f>
        <v>0</v>
      </c>
      <c r="K156" s="196"/>
      <c r="L156" s="201"/>
      <c r="M156" s="202"/>
      <c r="N156" s="203"/>
      <c r="O156" s="203"/>
      <c r="P156" s="204">
        <f>SUM(P157:P161)</f>
        <v>0</v>
      </c>
      <c r="Q156" s="203"/>
      <c r="R156" s="204">
        <f>SUM(R157:R161)</f>
        <v>0</v>
      </c>
      <c r="S156" s="203"/>
      <c r="T156" s="205">
        <f>SUM(T157:T161)</f>
        <v>0</v>
      </c>
      <c r="AR156" s="206" t="s">
        <v>80</v>
      </c>
      <c r="AT156" s="207" t="s">
        <v>71</v>
      </c>
      <c r="AU156" s="207" t="s">
        <v>80</v>
      </c>
      <c r="AY156" s="206" t="s">
        <v>147</v>
      </c>
      <c r="BK156" s="208">
        <f>SUM(BK157:BK161)</f>
        <v>0</v>
      </c>
    </row>
    <row r="157" s="1" customFormat="1" ht="24" customHeight="1">
      <c r="B157" s="37"/>
      <c r="C157" s="211" t="s">
        <v>243</v>
      </c>
      <c r="D157" s="211" t="s">
        <v>149</v>
      </c>
      <c r="E157" s="212" t="s">
        <v>472</v>
      </c>
      <c r="F157" s="213" t="s">
        <v>473</v>
      </c>
      <c r="G157" s="214" t="s">
        <v>172</v>
      </c>
      <c r="H157" s="215">
        <v>715</v>
      </c>
      <c r="I157" s="216"/>
      <c r="J157" s="217">
        <f>ROUND(I157*H157,2)</f>
        <v>0</v>
      </c>
      <c r="K157" s="213" t="s">
        <v>19</v>
      </c>
      <c r="L157" s="42"/>
      <c r="M157" s="218" t="s">
        <v>19</v>
      </c>
      <c r="N157" s="219" t="s">
        <v>43</v>
      </c>
      <c r="O157" s="82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AR157" s="222" t="s">
        <v>153</v>
      </c>
      <c r="AT157" s="222" t="s">
        <v>149</v>
      </c>
      <c r="AU157" s="222" t="s">
        <v>82</v>
      </c>
      <c r="AY157" s="16" t="s">
        <v>147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80</v>
      </c>
      <c r="BK157" s="223">
        <f>ROUND(I157*H157,2)</f>
        <v>0</v>
      </c>
      <c r="BL157" s="16" t="s">
        <v>153</v>
      </c>
      <c r="BM157" s="222" t="s">
        <v>338</v>
      </c>
    </row>
    <row r="158" s="1" customFormat="1" ht="16.5" customHeight="1">
      <c r="B158" s="37"/>
      <c r="C158" s="211" t="s">
        <v>339</v>
      </c>
      <c r="D158" s="211" t="s">
        <v>149</v>
      </c>
      <c r="E158" s="212" t="s">
        <v>476</v>
      </c>
      <c r="F158" s="213" t="s">
        <v>477</v>
      </c>
      <c r="G158" s="214" t="s">
        <v>172</v>
      </c>
      <c r="H158" s="215">
        <v>715</v>
      </c>
      <c r="I158" s="216"/>
      <c r="J158" s="217">
        <f>ROUND(I158*H158,2)</f>
        <v>0</v>
      </c>
      <c r="K158" s="213" t="s">
        <v>19</v>
      </c>
      <c r="L158" s="42"/>
      <c r="M158" s="218" t="s">
        <v>19</v>
      </c>
      <c r="N158" s="219" t="s">
        <v>43</v>
      </c>
      <c r="O158" s="82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AR158" s="222" t="s">
        <v>153</v>
      </c>
      <c r="AT158" s="222" t="s">
        <v>149</v>
      </c>
      <c r="AU158" s="222" t="s">
        <v>82</v>
      </c>
      <c r="AY158" s="16" t="s">
        <v>147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80</v>
      </c>
      <c r="BK158" s="223">
        <f>ROUND(I158*H158,2)</f>
        <v>0</v>
      </c>
      <c r="BL158" s="16" t="s">
        <v>153</v>
      </c>
      <c r="BM158" s="222" t="s">
        <v>342</v>
      </c>
    </row>
    <row r="159" s="1" customFormat="1" ht="16.5" customHeight="1">
      <c r="B159" s="37"/>
      <c r="C159" s="211" t="s">
        <v>246</v>
      </c>
      <c r="D159" s="211" t="s">
        <v>149</v>
      </c>
      <c r="E159" s="212" t="s">
        <v>483</v>
      </c>
      <c r="F159" s="213" t="s">
        <v>484</v>
      </c>
      <c r="G159" s="214" t="s">
        <v>250</v>
      </c>
      <c r="H159" s="215">
        <v>431.90699999999998</v>
      </c>
      <c r="I159" s="216"/>
      <c r="J159" s="217">
        <f>ROUND(I159*H159,2)</f>
        <v>0</v>
      </c>
      <c r="K159" s="213" t="s">
        <v>19</v>
      </c>
      <c r="L159" s="42"/>
      <c r="M159" s="218" t="s">
        <v>19</v>
      </c>
      <c r="N159" s="219" t="s">
        <v>43</v>
      </c>
      <c r="O159" s="82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AR159" s="222" t="s">
        <v>153</v>
      </c>
      <c r="AT159" s="222" t="s">
        <v>149</v>
      </c>
      <c r="AU159" s="222" t="s">
        <v>82</v>
      </c>
      <c r="AY159" s="16" t="s">
        <v>147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80</v>
      </c>
      <c r="BK159" s="223">
        <f>ROUND(I159*H159,2)</f>
        <v>0</v>
      </c>
      <c r="BL159" s="16" t="s">
        <v>153</v>
      </c>
      <c r="BM159" s="222" t="s">
        <v>345</v>
      </c>
    </row>
    <row r="160" s="1" customFormat="1" ht="24" customHeight="1">
      <c r="B160" s="37"/>
      <c r="C160" s="211" t="s">
        <v>346</v>
      </c>
      <c r="D160" s="211" t="s">
        <v>149</v>
      </c>
      <c r="E160" s="212" t="s">
        <v>486</v>
      </c>
      <c r="F160" s="213" t="s">
        <v>487</v>
      </c>
      <c r="G160" s="214" t="s">
        <v>250</v>
      </c>
      <c r="H160" s="215">
        <v>5182.884</v>
      </c>
      <c r="I160" s="216"/>
      <c r="J160" s="217">
        <f>ROUND(I160*H160,2)</f>
        <v>0</v>
      </c>
      <c r="K160" s="213" t="s">
        <v>19</v>
      </c>
      <c r="L160" s="42"/>
      <c r="M160" s="218" t="s">
        <v>19</v>
      </c>
      <c r="N160" s="219" t="s">
        <v>43</v>
      </c>
      <c r="O160" s="82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AR160" s="222" t="s">
        <v>153</v>
      </c>
      <c r="AT160" s="222" t="s">
        <v>149</v>
      </c>
      <c r="AU160" s="222" t="s">
        <v>82</v>
      </c>
      <c r="AY160" s="16" t="s">
        <v>147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80</v>
      </c>
      <c r="BK160" s="223">
        <f>ROUND(I160*H160,2)</f>
        <v>0</v>
      </c>
      <c r="BL160" s="16" t="s">
        <v>153</v>
      </c>
      <c r="BM160" s="222" t="s">
        <v>349</v>
      </c>
    </row>
    <row r="161" s="1" customFormat="1" ht="24" customHeight="1">
      <c r="B161" s="37"/>
      <c r="C161" s="211" t="s">
        <v>251</v>
      </c>
      <c r="D161" s="211" t="s">
        <v>149</v>
      </c>
      <c r="E161" s="212" t="s">
        <v>490</v>
      </c>
      <c r="F161" s="213" t="s">
        <v>491</v>
      </c>
      <c r="G161" s="214" t="s">
        <v>250</v>
      </c>
      <c r="H161" s="215">
        <v>431.90699999999998</v>
      </c>
      <c r="I161" s="216"/>
      <c r="J161" s="217">
        <f>ROUND(I161*H161,2)</f>
        <v>0</v>
      </c>
      <c r="K161" s="213" t="s">
        <v>19</v>
      </c>
      <c r="L161" s="42"/>
      <c r="M161" s="218" t="s">
        <v>19</v>
      </c>
      <c r="N161" s="219" t="s">
        <v>43</v>
      </c>
      <c r="O161" s="8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AR161" s="222" t="s">
        <v>153</v>
      </c>
      <c r="AT161" s="222" t="s">
        <v>149</v>
      </c>
      <c r="AU161" s="222" t="s">
        <v>82</v>
      </c>
      <c r="AY161" s="16" t="s">
        <v>147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80</v>
      </c>
      <c r="BK161" s="223">
        <f>ROUND(I161*H161,2)</f>
        <v>0</v>
      </c>
      <c r="BL161" s="16" t="s">
        <v>153</v>
      </c>
      <c r="BM161" s="222" t="s">
        <v>352</v>
      </c>
    </row>
    <row r="162" s="11" customFormat="1" ht="22.8" customHeight="1">
      <c r="B162" s="195"/>
      <c r="C162" s="196"/>
      <c r="D162" s="197" t="s">
        <v>71</v>
      </c>
      <c r="E162" s="209" t="s">
        <v>493</v>
      </c>
      <c r="F162" s="209" t="s">
        <v>494</v>
      </c>
      <c r="G162" s="196"/>
      <c r="H162" s="196"/>
      <c r="I162" s="199"/>
      <c r="J162" s="210">
        <f>BK162</f>
        <v>0</v>
      </c>
      <c r="K162" s="196"/>
      <c r="L162" s="201"/>
      <c r="M162" s="202"/>
      <c r="N162" s="203"/>
      <c r="O162" s="203"/>
      <c r="P162" s="204">
        <f>P163</f>
        <v>0</v>
      </c>
      <c r="Q162" s="203"/>
      <c r="R162" s="204">
        <f>R163</f>
        <v>0</v>
      </c>
      <c r="S162" s="203"/>
      <c r="T162" s="205">
        <f>T163</f>
        <v>0</v>
      </c>
      <c r="AR162" s="206" t="s">
        <v>80</v>
      </c>
      <c r="AT162" s="207" t="s">
        <v>71</v>
      </c>
      <c r="AU162" s="207" t="s">
        <v>80</v>
      </c>
      <c r="AY162" s="206" t="s">
        <v>147</v>
      </c>
      <c r="BK162" s="208">
        <f>BK163</f>
        <v>0</v>
      </c>
    </row>
    <row r="163" s="1" customFormat="1" ht="24" customHeight="1">
      <c r="B163" s="37"/>
      <c r="C163" s="211" t="s">
        <v>353</v>
      </c>
      <c r="D163" s="211" t="s">
        <v>149</v>
      </c>
      <c r="E163" s="212" t="s">
        <v>495</v>
      </c>
      <c r="F163" s="213" t="s">
        <v>496</v>
      </c>
      <c r="G163" s="214" t="s">
        <v>250</v>
      </c>
      <c r="H163" s="215">
        <v>302.74599999999998</v>
      </c>
      <c r="I163" s="216"/>
      <c r="J163" s="217">
        <f>ROUND(I163*H163,2)</f>
        <v>0</v>
      </c>
      <c r="K163" s="213" t="s">
        <v>19</v>
      </c>
      <c r="L163" s="42"/>
      <c r="M163" s="218" t="s">
        <v>19</v>
      </c>
      <c r="N163" s="219" t="s">
        <v>43</v>
      </c>
      <c r="O163" s="82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AR163" s="222" t="s">
        <v>153</v>
      </c>
      <c r="AT163" s="222" t="s">
        <v>149</v>
      </c>
      <c r="AU163" s="222" t="s">
        <v>82</v>
      </c>
      <c r="AY163" s="16" t="s">
        <v>147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80</v>
      </c>
      <c r="BK163" s="223">
        <f>ROUND(I163*H163,2)</f>
        <v>0</v>
      </c>
      <c r="BL163" s="16" t="s">
        <v>153</v>
      </c>
      <c r="BM163" s="222" t="s">
        <v>356</v>
      </c>
    </row>
    <row r="164" s="11" customFormat="1" ht="25.92" customHeight="1">
      <c r="B164" s="195"/>
      <c r="C164" s="196"/>
      <c r="D164" s="197" t="s">
        <v>71</v>
      </c>
      <c r="E164" s="198" t="s">
        <v>519</v>
      </c>
      <c r="F164" s="198" t="s">
        <v>520</v>
      </c>
      <c r="G164" s="196"/>
      <c r="H164" s="196"/>
      <c r="I164" s="199"/>
      <c r="J164" s="200">
        <f>BK164</f>
        <v>0</v>
      </c>
      <c r="K164" s="196"/>
      <c r="L164" s="201"/>
      <c r="M164" s="202"/>
      <c r="N164" s="203"/>
      <c r="O164" s="203"/>
      <c r="P164" s="204">
        <f>P165</f>
        <v>0</v>
      </c>
      <c r="Q164" s="203"/>
      <c r="R164" s="204">
        <f>R165</f>
        <v>0</v>
      </c>
      <c r="S164" s="203"/>
      <c r="T164" s="205">
        <f>T165</f>
        <v>0</v>
      </c>
      <c r="AR164" s="206" t="s">
        <v>153</v>
      </c>
      <c r="AT164" s="207" t="s">
        <v>71</v>
      </c>
      <c r="AU164" s="207" t="s">
        <v>72</v>
      </c>
      <c r="AY164" s="206" t="s">
        <v>147</v>
      </c>
      <c r="BK164" s="208">
        <f>BK165</f>
        <v>0</v>
      </c>
    </row>
    <row r="165" s="11" customFormat="1" ht="22.8" customHeight="1">
      <c r="B165" s="195"/>
      <c r="C165" s="196"/>
      <c r="D165" s="197" t="s">
        <v>71</v>
      </c>
      <c r="E165" s="209" t="s">
        <v>521</v>
      </c>
      <c r="F165" s="209" t="s">
        <v>520</v>
      </c>
      <c r="G165" s="196"/>
      <c r="H165" s="196"/>
      <c r="I165" s="199"/>
      <c r="J165" s="210">
        <f>BK165</f>
        <v>0</v>
      </c>
      <c r="K165" s="196"/>
      <c r="L165" s="201"/>
      <c r="M165" s="202"/>
      <c r="N165" s="203"/>
      <c r="O165" s="203"/>
      <c r="P165" s="204">
        <f>P166</f>
        <v>0</v>
      </c>
      <c r="Q165" s="203"/>
      <c r="R165" s="204">
        <f>R166</f>
        <v>0</v>
      </c>
      <c r="S165" s="203"/>
      <c r="T165" s="205">
        <f>T166</f>
        <v>0</v>
      </c>
      <c r="AR165" s="206" t="s">
        <v>80</v>
      </c>
      <c r="AT165" s="207" t="s">
        <v>71</v>
      </c>
      <c r="AU165" s="207" t="s">
        <v>80</v>
      </c>
      <c r="AY165" s="206" t="s">
        <v>147</v>
      </c>
      <c r="BK165" s="208">
        <f>BK166</f>
        <v>0</v>
      </c>
    </row>
    <row r="166" s="1" customFormat="1" ht="16.5" customHeight="1">
      <c r="B166" s="37"/>
      <c r="C166" s="211" t="s">
        <v>255</v>
      </c>
      <c r="D166" s="211" t="s">
        <v>149</v>
      </c>
      <c r="E166" s="212" t="s">
        <v>522</v>
      </c>
      <c r="F166" s="213" t="s">
        <v>523</v>
      </c>
      <c r="G166" s="214" t="s">
        <v>172</v>
      </c>
      <c r="H166" s="215">
        <v>942</v>
      </c>
      <c r="I166" s="216"/>
      <c r="J166" s="217">
        <f>ROUND(I166*H166,2)</f>
        <v>0</v>
      </c>
      <c r="K166" s="213" t="s">
        <v>19</v>
      </c>
      <c r="L166" s="42"/>
      <c r="M166" s="257" t="s">
        <v>19</v>
      </c>
      <c r="N166" s="258" t="s">
        <v>43</v>
      </c>
      <c r="O166" s="259"/>
      <c r="P166" s="260">
        <f>O166*H166</f>
        <v>0</v>
      </c>
      <c r="Q166" s="260">
        <v>0</v>
      </c>
      <c r="R166" s="260">
        <f>Q166*H166</f>
        <v>0</v>
      </c>
      <c r="S166" s="260">
        <v>0</v>
      </c>
      <c r="T166" s="261">
        <f>S166*H166</f>
        <v>0</v>
      </c>
      <c r="AR166" s="222" t="s">
        <v>153</v>
      </c>
      <c r="AT166" s="222" t="s">
        <v>149</v>
      </c>
      <c r="AU166" s="222" t="s">
        <v>82</v>
      </c>
      <c r="AY166" s="16" t="s">
        <v>147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80</v>
      </c>
      <c r="BK166" s="223">
        <f>ROUND(I166*H166,2)</f>
        <v>0</v>
      </c>
      <c r="BL166" s="16" t="s">
        <v>153</v>
      </c>
      <c r="BM166" s="222" t="s">
        <v>360</v>
      </c>
    </row>
    <row r="167" s="1" customFormat="1" ht="6.96" customHeight="1">
      <c r="B167" s="57"/>
      <c r="C167" s="58"/>
      <c r="D167" s="58"/>
      <c r="E167" s="58"/>
      <c r="F167" s="58"/>
      <c r="G167" s="58"/>
      <c r="H167" s="58"/>
      <c r="I167" s="161"/>
      <c r="J167" s="58"/>
      <c r="K167" s="58"/>
      <c r="L167" s="42"/>
    </row>
  </sheetData>
  <sheetProtection sheet="1" autoFilter="0" formatColumns="0" formatRows="0" objects="1" scenarios="1" spinCount="100000" saltValue="zvL94zSh6GwEmO0H2zx9c/9BVO+9XY65/0fiomJG/oTtBN4lpOVbh1RaiSvUYpJM8iyLFJow9oKOpDyePQwLDA==" hashValue="7Jz1SuyrQViT12SV3uM9h3nhvSaZ1ONq6L2VnekGMm6VzxbP/hCO//KDW6CgkzaN6GvBjiGgPqmIFNetbjHqZA==" algorithmName="SHA-512" password="CC35"/>
  <autoFilter ref="C87:K16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  <c r="AZ2" s="127" t="s">
        <v>49</v>
      </c>
      <c r="BA2" s="127" t="s">
        <v>680</v>
      </c>
      <c r="BB2" s="127" t="s">
        <v>112</v>
      </c>
      <c r="BC2" s="127" t="s">
        <v>708</v>
      </c>
      <c r="BD2" s="127" t="s">
        <v>82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114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115</v>
      </c>
      <c r="I8" s="135"/>
      <c r="L8" s="42"/>
    </row>
    <row r="9" s="1" customFormat="1" ht="36.96" customHeight="1">
      <c r="B9" s="42"/>
      <c r="E9" s="136" t="s">
        <v>709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35</v>
      </c>
      <c r="I12" s="138" t="s">
        <v>23</v>
      </c>
      <c r="J12" s="139" t="str">
        <f>'Rekapitulace stavby'!AN8</f>
        <v>16. 3. 2019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27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tr">
        <f>IF('Rekapitulace stavby'!AN16="","",'Rekapitulace stavby'!AN16)</f>
        <v/>
      </c>
      <c r="L20" s="42"/>
    </row>
    <row r="21" s="1" customFormat="1" ht="18" customHeight="1">
      <c r="B21" s="42"/>
      <c r="E21" s="137" t="str">
        <f>IF('Rekapitulace stavby'!E17="","",'Rekapitulace stavby'!E17)</f>
        <v>VIS,a.s.</v>
      </c>
      <c r="I21" s="138" t="s">
        <v>28</v>
      </c>
      <c r="J21" s="137" t="str">
        <f>IF('Rekapitulace stavby'!AN17="","",'Rekapitulace stavby'!AN17)</f>
        <v/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tr">
        <f>IF('Rekapitulace stavby'!AN19="","",'Rekapitulace stavby'!AN19)</f>
        <v/>
      </c>
      <c r="L23" s="42"/>
    </row>
    <row r="24" s="1" customFormat="1" ht="18" customHeight="1">
      <c r="B24" s="42"/>
      <c r="E24" s="137" t="str">
        <f>IF('Rekapitulace stavby'!E20="","",'Rekapitulace stavby'!E20)</f>
        <v xml:space="preserve"> </v>
      </c>
      <c r="I24" s="138" t="s">
        <v>28</v>
      </c>
      <c r="J24" s="137" t="str">
        <f>IF('Rekapitulace stavby'!AN20="","",'Rekapitulace stavby'!AN20)</f>
        <v/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ROUND(J90,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ROUND((SUM(BE90:BE140)),  2)</f>
        <v>0</v>
      </c>
      <c r="I33" s="150">
        <v>0.20999999999999999</v>
      </c>
      <c r="J33" s="149">
        <f>ROUND(((SUM(BE90:BE140))*I33),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ROUND((SUM(BF90:BF140)),  2)</f>
        <v>0</v>
      </c>
      <c r="I34" s="150">
        <v>0.14999999999999999</v>
      </c>
      <c r="J34" s="149">
        <f>ROUND(((SUM(BF90:BF140))*I34),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ROUND((SUM(BG90:BG140)),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ROUND((SUM(BH90:BH140)),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ROUND((SUM(BI90:BI140)),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117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115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04 - SO 05.1 - Čerpací stanice odpadních vod ČS1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8" t="s">
        <v>23</v>
      </c>
      <c r="J52" s="70" t="str">
        <f>IF(J12="","",J12)</f>
        <v>16. 3. 2019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15.15" customHeight="1">
      <c r="B54" s="37"/>
      <c r="C54" s="31" t="s">
        <v>25</v>
      </c>
      <c r="D54" s="38"/>
      <c r="E54" s="38"/>
      <c r="F54" s="26" t="str">
        <f>E15</f>
        <v>Město Bakov nad Jizerou</v>
      </c>
      <c r="G54" s="38"/>
      <c r="H54" s="38"/>
      <c r="I54" s="138" t="s">
        <v>31</v>
      </c>
      <c r="J54" s="35" t="str">
        <f>E21</f>
        <v>VIS,a.s.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118</v>
      </c>
      <c r="D57" s="167"/>
      <c r="E57" s="167"/>
      <c r="F57" s="167"/>
      <c r="G57" s="167"/>
      <c r="H57" s="167"/>
      <c r="I57" s="168"/>
      <c r="J57" s="169" t="s">
        <v>119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J90</f>
        <v>0</v>
      </c>
      <c r="K59" s="38"/>
      <c r="L59" s="42"/>
      <c r="AU59" s="16" t="s">
        <v>120</v>
      </c>
    </row>
    <row r="60" s="8" customFormat="1" ht="24.96" customHeight="1">
      <c r="B60" s="171"/>
      <c r="C60" s="172"/>
      <c r="D60" s="173" t="s">
        <v>121</v>
      </c>
      <c r="E60" s="174"/>
      <c r="F60" s="174"/>
      <c r="G60" s="174"/>
      <c r="H60" s="174"/>
      <c r="I60" s="175"/>
      <c r="J60" s="176">
        <f>J91</f>
        <v>0</v>
      </c>
      <c r="K60" s="172"/>
      <c r="L60" s="177"/>
    </row>
    <row r="61" s="9" customFormat="1" ht="19.92" customHeight="1">
      <c r="B61" s="178"/>
      <c r="C61" s="179"/>
      <c r="D61" s="180" t="s">
        <v>122</v>
      </c>
      <c r="E61" s="181"/>
      <c r="F61" s="181"/>
      <c r="G61" s="181"/>
      <c r="H61" s="181"/>
      <c r="I61" s="182"/>
      <c r="J61" s="183">
        <f>J92</f>
        <v>0</v>
      </c>
      <c r="K61" s="179"/>
      <c r="L61" s="184"/>
    </row>
    <row r="62" s="9" customFormat="1" ht="19.92" customHeight="1">
      <c r="B62" s="178"/>
      <c r="C62" s="179"/>
      <c r="D62" s="180" t="s">
        <v>710</v>
      </c>
      <c r="E62" s="181"/>
      <c r="F62" s="181"/>
      <c r="G62" s="181"/>
      <c r="H62" s="181"/>
      <c r="I62" s="182"/>
      <c r="J62" s="183">
        <f>J119</f>
        <v>0</v>
      </c>
      <c r="K62" s="179"/>
      <c r="L62" s="184"/>
    </row>
    <row r="63" s="9" customFormat="1" ht="19.92" customHeight="1">
      <c r="B63" s="178"/>
      <c r="C63" s="179"/>
      <c r="D63" s="180" t="s">
        <v>527</v>
      </c>
      <c r="E63" s="181"/>
      <c r="F63" s="181"/>
      <c r="G63" s="181"/>
      <c r="H63" s="181"/>
      <c r="I63" s="182"/>
      <c r="J63" s="183">
        <f>J122</f>
        <v>0</v>
      </c>
      <c r="K63" s="179"/>
      <c r="L63" s="184"/>
    </row>
    <row r="64" s="9" customFormat="1" ht="19.92" customHeight="1">
      <c r="B64" s="178"/>
      <c r="C64" s="179"/>
      <c r="D64" s="180" t="s">
        <v>126</v>
      </c>
      <c r="E64" s="181"/>
      <c r="F64" s="181"/>
      <c r="G64" s="181"/>
      <c r="H64" s="181"/>
      <c r="I64" s="182"/>
      <c r="J64" s="183">
        <f>J126</f>
        <v>0</v>
      </c>
      <c r="K64" s="179"/>
      <c r="L64" s="184"/>
    </row>
    <row r="65" s="9" customFormat="1" ht="14.88" customHeight="1">
      <c r="B65" s="178"/>
      <c r="C65" s="179"/>
      <c r="D65" s="180" t="s">
        <v>711</v>
      </c>
      <c r="E65" s="181"/>
      <c r="F65" s="181"/>
      <c r="G65" s="181"/>
      <c r="H65" s="181"/>
      <c r="I65" s="182"/>
      <c r="J65" s="183">
        <f>J129</f>
        <v>0</v>
      </c>
      <c r="K65" s="179"/>
      <c r="L65" s="184"/>
    </row>
    <row r="66" s="8" customFormat="1" ht="24.96" customHeight="1">
      <c r="B66" s="171"/>
      <c r="C66" s="172"/>
      <c r="D66" s="173" t="s">
        <v>529</v>
      </c>
      <c r="E66" s="174"/>
      <c r="F66" s="174"/>
      <c r="G66" s="174"/>
      <c r="H66" s="174"/>
      <c r="I66" s="175"/>
      <c r="J66" s="176">
        <f>J131</f>
        <v>0</v>
      </c>
      <c r="K66" s="172"/>
      <c r="L66" s="177"/>
    </row>
    <row r="67" s="9" customFormat="1" ht="19.92" customHeight="1">
      <c r="B67" s="178"/>
      <c r="C67" s="179"/>
      <c r="D67" s="180" t="s">
        <v>712</v>
      </c>
      <c r="E67" s="181"/>
      <c r="F67" s="181"/>
      <c r="G67" s="181"/>
      <c r="H67" s="181"/>
      <c r="I67" s="182"/>
      <c r="J67" s="183">
        <f>J132</f>
        <v>0</v>
      </c>
      <c r="K67" s="179"/>
      <c r="L67" s="184"/>
    </row>
    <row r="68" s="8" customFormat="1" ht="24.96" customHeight="1">
      <c r="B68" s="171"/>
      <c r="C68" s="172"/>
      <c r="D68" s="173" t="s">
        <v>128</v>
      </c>
      <c r="E68" s="174"/>
      <c r="F68" s="174"/>
      <c r="G68" s="174"/>
      <c r="H68" s="174"/>
      <c r="I68" s="175"/>
      <c r="J68" s="176">
        <f>J135</f>
        <v>0</v>
      </c>
      <c r="K68" s="172"/>
      <c r="L68" s="177"/>
    </row>
    <row r="69" s="9" customFormat="1" ht="19.92" customHeight="1">
      <c r="B69" s="178"/>
      <c r="C69" s="179"/>
      <c r="D69" s="180" t="s">
        <v>531</v>
      </c>
      <c r="E69" s="181"/>
      <c r="F69" s="181"/>
      <c r="G69" s="181"/>
      <c r="H69" s="181"/>
      <c r="I69" s="182"/>
      <c r="J69" s="183">
        <f>J136</f>
        <v>0</v>
      </c>
      <c r="K69" s="179"/>
      <c r="L69" s="184"/>
    </row>
    <row r="70" s="9" customFormat="1" ht="19.92" customHeight="1">
      <c r="B70" s="178"/>
      <c r="C70" s="179"/>
      <c r="D70" s="180" t="s">
        <v>713</v>
      </c>
      <c r="E70" s="181"/>
      <c r="F70" s="181"/>
      <c r="G70" s="181"/>
      <c r="H70" s="181"/>
      <c r="I70" s="182"/>
      <c r="J70" s="183">
        <f>J139</f>
        <v>0</v>
      </c>
      <c r="K70" s="179"/>
      <c r="L70" s="184"/>
    </row>
    <row r="71" s="1" customFormat="1" ht="21.84" customHeight="1">
      <c r="B71" s="37"/>
      <c r="C71" s="38"/>
      <c r="D71" s="38"/>
      <c r="E71" s="38"/>
      <c r="F71" s="38"/>
      <c r="G71" s="38"/>
      <c r="H71" s="38"/>
      <c r="I71" s="135"/>
      <c r="J71" s="38"/>
      <c r="K71" s="38"/>
      <c r="L71" s="42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61"/>
      <c r="J72" s="58"/>
      <c r="K72" s="58"/>
      <c r="L72" s="42"/>
    </row>
    <row r="76" s="1" customFormat="1" ht="6.96" customHeight="1">
      <c r="B76" s="59"/>
      <c r="C76" s="60"/>
      <c r="D76" s="60"/>
      <c r="E76" s="60"/>
      <c r="F76" s="60"/>
      <c r="G76" s="60"/>
      <c r="H76" s="60"/>
      <c r="I76" s="164"/>
      <c r="J76" s="60"/>
      <c r="K76" s="60"/>
      <c r="L76" s="42"/>
    </row>
    <row r="77" s="1" customFormat="1" ht="24.96" customHeight="1">
      <c r="B77" s="37"/>
      <c r="C77" s="22" t="s">
        <v>132</v>
      </c>
      <c r="D77" s="38"/>
      <c r="E77" s="38"/>
      <c r="F77" s="38"/>
      <c r="G77" s="38"/>
      <c r="H77" s="38"/>
      <c r="I77" s="135"/>
      <c r="J77" s="38"/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5"/>
      <c r="J78" s="38"/>
      <c r="K78" s="38"/>
      <c r="L78" s="42"/>
    </row>
    <row r="79" s="1" customFormat="1" ht="12" customHeight="1">
      <c r="B79" s="37"/>
      <c r="C79" s="31" t="s">
        <v>16</v>
      </c>
      <c r="D79" s="38"/>
      <c r="E79" s="38"/>
      <c r="F79" s="38"/>
      <c r="G79" s="38"/>
      <c r="H79" s="38"/>
      <c r="I79" s="135"/>
      <c r="J79" s="38"/>
      <c r="K79" s="38"/>
      <c r="L79" s="42"/>
    </row>
    <row r="80" s="1" customFormat="1" ht="16.5" customHeight="1">
      <c r="B80" s="37"/>
      <c r="C80" s="38"/>
      <c r="D80" s="38"/>
      <c r="E80" s="165" t="str">
        <f>E7</f>
        <v>Dostavba kanalizace v místní části Malá Bělá, uznatelné náklady</v>
      </c>
      <c r="F80" s="31"/>
      <c r="G80" s="31"/>
      <c r="H80" s="31"/>
      <c r="I80" s="135"/>
      <c r="J80" s="38"/>
      <c r="K80" s="38"/>
      <c r="L80" s="42"/>
    </row>
    <row r="81" s="1" customFormat="1" ht="12" customHeight="1">
      <c r="B81" s="37"/>
      <c r="C81" s="31" t="s">
        <v>115</v>
      </c>
      <c r="D81" s="38"/>
      <c r="E81" s="38"/>
      <c r="F81" s="38"/>
      <c r="G81" s="38"/>
      <c r="H81" s="38"/>
      <c r="I81" s="135"/>
      <c r="J81" s="38"/>
      <c r="K81" s="38"/>
      <c r="L81" s="42"/>
    </row>
    <row r="82" s="1" customFormat="1" ht="16.5" customHeight="1">
      <c r="B82" s="37"/>
      <c r="C82" s="38"/>
      <c r="D82" s="38"/>
      <c r="E82" s="67" t="str">
        <f>E9</f>
        <v>04 - SO 05.1 - Čerpací stanice odpadních vod ČS1</v>
      </c>
      <c r="F82" s="38"/>
      <c r="G82" s="38"/>
      <c r="H82" s="38"/>
      <c r="I82" s="135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5"/>
      <c r="J83" s="38"/>
      <c r="K83" s="38"/>
      <c r="L83" s="42"/>
    </row>
    <row r="84" s="1" customFormat="1" ht="12" customHeight="1">
      <c r="B84" s="37"/>
      <c r="C84" s="31" t="s">
        <v>21</v>
      </c>
      <c r="D84" s="38"/>
      <c r="E84" s="38"/>
      <c r="F84" s="26" t="str">
        <f>F12</f>
        <v xml:space="preserve"> </v>
      </c>
      <c r="G84" s="38"/>
      <c r="H84" s="38"/>
      <c r="I84" s="138" t="s">
        <v>23</v>
      </c>
      <c r="J84" s="70" t="str">
        <f>IF(J12="","",J12)</f>
        <v>16. 3. 2019</v>
      </c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35"/>
      <c r="J85" s="38"/>
      <c r="K85" s="38"/>
      <c r="L85" s="42"/>
    </row>
    <row r="86" s="1" customFormat="1" ht="15.15" customHeight="1">
      <c r="B86" s="37"/>
      <c r="C86" s="31" t="s">
        <v>25</v>
      </c>
      <c r="D86" s="38"/>
      <c r="E86" s="38"/>
      <c r="F86" s="26" t="str">
        <f>E15</f>
        <v>Město Bakov nad Jizerou</v>
      </c>
      <c r="G86" s="38"/>
      <c r="H86" s="38"/>
      <c r="I86" s="138" t="s">
        <v>31</v>
      </c>
      <c r="J86" s="35" t="str">
        <f>E21</f>
        <v>VIS,a.s.</v>
      </c>
      <c r="K86" s="38"/>
      <c r="L86" s="42"/>
    </row>
    <row r="87" s="1" customFormat="1" ht="15.15" customHeight="1">
      <c r="B87" s="37"/>
      <c r="C87" s="31" t="s">
        <v>29</v>
      </c>
      <c r="D87" s="38"/>
      <c r="E87" s="38"/>
      <c r="F87" s="26" t="str">
        <f>IF(E18="","",E18)</f>
        <v>Vyplň údaj</v>
      </c>
      <c r="G87" s="38"/>
      <c r="H87" s="38"/>
      <c r="I87" s="138" t="s">
        <v>34</v>
      </c>
      <c r="J87" s="35" t="str">
        <f>E24</f>
        <v xml:space="preserve"> </v>
      </c>
      <c r="K87" s="38"/>
      <c r="L87" s="42"/>
    </row>
    <row r="88" s="1" customFormat="1" ht="10.32" customHeight="1">
      <c r="B88" s="37"/>
      <c r="C88" s="38"/>
      <c r="D88" s="38"/>
      <c r="E88" s="38"/>
      <c r="F88" s="38"/>
      <c r="G88" s="38"/>
      <c r="H88" s="38"/>
      <c r="I88" s="135"/>
      <c r="J88" s="38"/>
      <c r="K88" s="38"/>
      <c r="L88" s="42"/>
    </row>
    <row r="89" s="10" customFormat="1" ht="29.28" customHeight="1">
      <c r="B89" s="185"/>
      <c r="C89" s="186" t="s">
        <v>133</v>
      </c>
      <c r="D89" s="187" t="s">
        <v>57</v>
      </c>
      <c r="E89" s="187" t="s">
        <v>53</v>
      </c>
      <c r="F89" s="187" t="s">
        <v>54</v>
      </c>
      <c r="G89" s="187" t="s">
        <v>134</v>
      </c>
      <c r="H89" s="187" t="s">
        <v>135</v>
      </c>
      <c r="I89" s="188" t="s">
        <v>136</v>
      </c>
      <c r="J89" s="187" t="s">
        <v>119</v>
      </c>
      <c r="K89" s="189" t="s">
        <v>137</v>
      </c>
      <c r="L89" s="190"/>
      <c r="M89" s="90" t="s">
        <v>19</v>
      </c>
      <c r="N89" s="91" t="s">
        <v>42</v>
      </c>
      <c r="O89" s="91" t="s">
        <v>138</v>
      </c>
      <c r="P89" s="91" t="s">
        <v>139</v>
      </c>
      <c r="Q89" s="91" t="s">
        <v>140</v>
      </c>
      <c r="R89" s="91" t="s">
        <v>141</v>
      </c>
      <c r="S89" s="91" t="s">
        <v>142</v>
      </c>
      <c r="T89" s="92" t="s">
        <v>143</v>
      </c>
    </row>
    <row r="90" s="1" customFormat="1" ht="22.8" customHeight="1">
      <c r="B90" s="37"/>
      <c r="C90" s="97" t="s">
        <v>144</v>
      </c>
      <c r="D90" s="38"/>
      <c r="E90" s="38"/>
      <c r="F90" s="38"/>
      <c r="G90" s="38"/>
      <c r="H90" s="38"/>
      <c r="I90" s="135"/>
      <c r="J90" s="191">
        <f>BK90</f>
        <v>0</v>
      </c>
      <c r="K90" s="38"/>
      <c r="L90" s="42"/>
      <c r="M90" s="93"/>
      <c r="N90" s="94"/>
      <c r="O90" s="94"/>
      <c r="P90" s="192">
        <f>P91+P131+P135</f>
        <v>0</v>
      </c>
      <c r="Q90" s="94"/>
      <c r="R90" s="192">
        <f>R91+R131+R135</f>
        <v>0</v>
      </c>
      <c r="S90" s="94"/>
      <c r="T90" s="193">
        <f>T91+T131+T135</f>
        <v>0</v>
      </c>
      <c r="AT90" s="16" t="s">
        <v>71</v>
      </c>
      <c r="AU90" s="16" t="s">
        <v>120</v>
      </c>
      <c r="BK90" s="194">
        <f>BK91+BK131+BK135</f>
        <v>0</v>
      </c>
    </row>
    <row r="91" s="11" customFormat="1" ht="25.92" customHeight="1">
      <c r="B91" s="195"/>
      <c r="C91" s="196"/>
      <c r="D91" s="197" t="s">
        <v>71</v>
      </c>
      <c r="E91" s="198" t="s">
        <v>145</v>
      </c>
      <c r="F91" s="198" t="s">
        <v>146</v>
      </c>
      <c r="G91" s="196"/>
      <c r="H91" s="196"/>
      <c r="I91" s="199"/>
      <c r="J91" s="200">
        <f>BK91</f>
        <v>0</v>
      </c>
      <c r="K91" s="196"/>
      <c r="L91" s="201"/>
      <c r="M91" s="202"/>
      <c r="N91" s="203"/>
      <c r="O91" s="203"/>
      <c r="P91" s="204">
        <f>P92+P119+P122+P126</f>
        <v>0</v>
      </c>
      <c r="Q91" s="203"/>
      <c r="R91" s="204">
        <f>R92+R119+R122+R126</f>
        <v>0</v>
      </c>
      <c r="S91" s="203"/>
      <c r="T91" s="205">
        <f>T92+T119+T122+T126</f>
        <v>0</v>
      </c>
      <c r="AR91" s="206" t="s">
        <v>80</v>
      </c>
      <c r="AT91" s="207" t="s">
        <v>71</v>
      </c>
      <c r="AU91" s="207" t="s">
        <v>72</v>
      </c>
      <c r="AY91" s="206" t="s">
        <v>147</v>
      </c>
      <c r="BK91" s="208">
        <f>BK92+BK119+BK122+BK126</f>
        <v>0</v>
      </c>
    </row>
    <row r="92" s="11" customFormat="1" ht="22.8" customHeight="1">
      <c r="B92" s="195"/>
      <c r="C92" s="196"/>
      <c r="D92" s="197" t="s">
        <v>71</v>
      </c>
      <c r="E92" s="209" t="s">
        <v>80</v>
      </c>
      <c r="F92" s="209" t="s">
        <v>148</v>
      </c>
      <c r="G92" s="196"/>
      <c r="H92" s="196"/>
      <c r="I92" s="199"/>
      <c r="J92" s="210">
        <f>BK92</f>
        <v>0</v>
      </c>
      <c r="K92" s="196"/>
      <c r="L92" s="201"/>
      <c r="M92" s="202"/>
      <c r="N92" s="203"/>
      <c r="O92" s="203"/>
      <c r="P92" s="204">
        <f>SUM(P93:P118)</f>
        <v>0</v>
      </c>
      <c r="Q92" s="203"/>
      <c r="R92" s="204">
        <f>SUM(R93:R118)</f>
        <v>0</v>
      </c>
      <c r="S92" s="203"/>
      <c r="T92" s="205">
        <f>SUM(T93:T118)</f>
        <v>0</v>
      </c>
      <c r="AR92" s="206" t="s">
        <v>80</v>
      </c>
      <c r="AT92" s="207" t="s">
        <v>71</v>
      </c>
      <c r="AU92" s="207" t="s">
        <v>80</v>
      </c>
      <c r="AY92" s="206" t="s">
        <v>147</v>
      </c>
      <c r="BK92" s="208">
        <f>SUM(BK93:BK118)</f>
        <v>0</v>
      </c>
    </row>
    <row r="93" s="1" customFormat="1" ht="24" customHeight="1">
      <c r="B93" s="37"/>
      <c r="C93" s="211" t="s">
        <v>80</v>
      </c>
      <c r="D93" s="211" t="s">
        <v>149</v>
      </c>
      <c r="E93" s="212" t="s">
        <v>714</v>
      </c>
      <c r="F93" s="213" t="s">
        <v>715</v>
      </c>
      <c r="G93" s="214" t="s">
        <v>112</v>
      </c>
      <c r="H93" s="215">
        <v>29.853000000000002</v>
      </c>
      <c r="I93" s="216"/>
      <c r="J93" s="217">
        <f>ROUND(I93*H93,2)</f>
        <v>0</v>
      </c>
      <c r="K93" s="213" t="s">
        <v>19</v>
      </c>
      <c r="L93" s="42"/>
      <c r="M93" s="218" t="s">
        <v>19</v>
      </c>
      <c r="N93" s="219" t="s">
        <v>43</v>
      </c>
      <c r="O93" s="82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AR93" s="222" t="s">
        <v>153</v>
      </c>
      <c r="AT93" s="222" t="s">
        <v>149</v>
      </c>
      <c r="AU93" s="222" t="s">
        <v>82</v>
      </c>
      <c r="AY93" s="16" t="s">
        <v>147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80</v>
      </c>
      <c r="BK93" s="223">
        <f>ROUND(I93*H93,2)</f>
        <v>0</v>
      </c>
      <c r="BL93" s="16" t="s">
        <v>153</v>
      </c>
      <c r="BM93" s="222" t="s">
        <v>82</v>
      </c>
    </row>
    <row r="94" s="12" customFormat="1">
      <c r="B94" s="224"/>
      <c r="C94" s="225"/>
      <c r="D94" s="226" t="s">
        <v>195</v>
      </c>
      <c r="E94" s="227" t="s">
        <v>19</v>
      </c>
      <c r="F94" s="228" t="s">
        <v>532</v>
      </c>
      <c r="G94" s="225"/>
      <c r="H94" s="229">
        <v>29.853000000000002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AT94" s="235" t="s">
        <v>195</v>
      </c>
      <c r="AU94" s="235" t="s">
        <v>82</v>
      </c>
      <c r="AV94" s="12" t="s">
        <v>82</v>
      </c>
      <c r="AW94" s="12" t="s">
        <v>33</v>
      </c>
      <c r="AX94" s="12" t="s">
        <v>80</v>
      </c>
      <c r="AY94" s="235" t="s">
        <v>147</v>
      </c>
    </row>
    <row r="95" s="1" customFormat="1" ht="24" customHeight="1">
      <c r="B95" s="37"/>
      <c r="C95" s="211" t="s">
        <v>82</v>
      </c>
      <c r="D95" s="211" t="s">
        <v>149</v>
      </c>
      <c r="E95" s="212" t="s">
        <v>716</v>
      </c>
      <c r="F95" s="213" t="s">
        <v>717</v>
      </c>
      <c r="G95" s="214" t="s">
        <v>112</v>
      </c>
      <c r="H95" s="215">
        <v>19.902000000000001</v>
      </c>
      <c r="I95" s="216"/>
      <c r="J95" s="217">
        <f>ROUND(I95*H95,2)</f>
        <v>0</v>
      </c>
      <c r="K95" s="213" t="s">
        <v>19</v>
      </c>
      <c r="L95" s="42"/>
      <c r="M95" s="218" t="s">
        <v>19</v>
      </c>
      <c r="N95" s="219" t="s">
        <v>43</v>
      </c>
      <c r="O95" s="82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AR95" s="222" t="s">
        <v>153</v>
      </c>
      <c r="AT95" s="222" t="s">
        <v>149</v>
      </c>
      <c r="AU95" s="222" t="s">
        <v>82</v>
      </c>
      <c r="AY95" s="16" t="s">
        <v>147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80</v>
      </c>
      <c r="BK95" s="223">
        <f>ROUND(I95*H95,2)</f>
        <v>0</v>
      </c>
      <c r="BL95" s="16" t="s">
        <v>153</v>
      </c>
      <c r="BM95" s="222" t="s">
        <v>153</v>
      </c>
    </row>
    <row r="96" s="12" customFormat="1">
      <c r="B96" s="224"/>
      <c r="C96" s="225"/>
      <c r="D96" s="226" t="s">
        <v>195</v>
      </c>
      <c r="E96" s="227" t="s">
        <v>19</v>
      </c>
      <c r="F96" s="228" t="s">
        <v>718</v>
      </c>
      <c r="G96" s="225"/>
      <c r="H96" s="229">
        <v>99.510999999999996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AT96" s="235" t="s">
        <v>195</v>
      </c>
      <c r="AU96" s="235" t="s">
        <v>82</v>
      </c>
      <c r="AV96" s="12" t="s">
        <v>82</v>
      </c>
      <c r="AW96" s="12" t="s">
        <v>33</v>
      </c>
      <c r="AX96" s="12" t="s">
        <v>72</v>
      </c>
      <c r="AY96" s="235" t="s">
        <v>147</v>
      </c>
    </row>
    <row r="97" s="13" customFormat="1">
      <c r="B97" s="236"/>
      <c r="C97" s="237"/>
      <c r="D97" s="226" t="s">
        <v>195</v>
      </c>
      <c r="E97" s="238" t="s">
        <v>49</v>
      </c>
      <c r="F97" s="239" t="s">
        <v>201</v>
      </c>
      <c r="G97" s="237"/>
      <c r="H97" s="240">
        <v>99.510999999999996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AT97" s="246" t="s">
        <v>195</v>
      </c>
      <c r="AU97" s="246" t="s">
        <v>82</v>
      </c>
      <c r="AV97" s="13" t="s">
        <v>153</v>
      </c>
      <c r="AW97" s="13" t="s">
        <v>33</v>
      </c>
      <c r="AX97" s="13" t="s">
        <v>72</v>
      </c>
      <c r="AY97" s="246" t="s">
        <v>147</v>
      </c>
    </row>
    <row r="98" s="12" customFormat="1">
      <c r="B98" s="224"/>
      <c r="C98" s="225"/>
      <c r="D98" s="226" t="s">
        <v>195</v>
      </c>
      <c r="E98" s="227" t="s">
        <v>19</v>
      </c>
      <c r="F98" s="228" t="s">
        <v>534</v>
      </c>
      <c r="G98" s="225"/>
      <c r="H98" s="229">
        <v>19.902000000000001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AT98" s="235" t="s">
        <v>195</v>
      </c>
      <c r="AU98" s="235" t="s">
        <v>82</v>
      </c>
      <c r="AV98" s="12" t="s">
        <v>82</v>
      </c>
      <c r="AW98" s="12" t="s">
        <v>33</v>
      </c>
      <c r="AX98" s="12" t="s">
        <v>80</v>
      </c>
      <c r="AY98" s="235" t="s">
        <v>147</v>
      </c>
    </row>
    <row r="99" s="1" customFormat="1" ht="24" customHeight="1">
      <c r="B99" s="37"/>
      <c r="C99" s="211" t="s">
        <v>156</v>
      </c>
      <c r="D99" s="211" t="s">
        <v>149</v>
      </c>
      <c r="E99" s="212" t="s">
        <v>719</v>
      </c>
      <c r="F99" s="213" t="s">
        <v>720</v>
      </c>
      <c r="G99" s="214" t="s">
        <v>112</v>
      </c>
      <c r="H99" s="215">
        <v>14.927</v>
      </c>
      <c r="I99" s="216"/>
      <c r="J99" s="217">
        <f>ROUND(I99*H99,2)</f>
        <v>0</v>
      </c>
      <c r="K99" s="213" t="s">
        <v>19</v>
      </c>
      <c r="L99" s="42"/>
      <c r="M99" s="218" t="s">
        <v>19</v>
      </c>
      <c r="N99" s="219" t="s">
        <v>43</v>
      </c>
      <c r="O99" s="82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22" t="s">
        <v>153</v>
      </c>
      <c r="AT99" s="222" t="s">
        <v>149</v>
      </c>
      <c r="AU99" s="222" t="s">
        <v>82</v>
      </c>
      <c r="AY99" s="16" t="s">
        <v>147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80</v>
      </c>
      <c r="BK99" s="223">
        <f>ROUND(I99*H99,2)</f>
        <v>0</v>
      </c>
      <c r="BL99" s="16" t="s">
        <v>153</v>
      </c>
      <c r="BM99" s="222" t="s">
        <v>159</v>
      </c>
    </row>
    <row r="100" s="12" customFormat="1">
      <c r="B100" s="224"/>
      <c r="C100" s="225"/>
      <c r="D100" s="226" t="s">
        <v>195</v>
      </c>
      <c r="E100" s="227" t="s">
        <v>19</v>
      </c>
      <c r="F100" s="228" t="s">
        <v>535</v>
      </c>
      <c r="G100" s="225"/>
      <c r="H100" s="229">
        <v>14.927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AT100" s="235" t="s">
        <v>195</v>
      </c>
      <c r="AU100" s="235" t="s">
        <v>82</v>
      </c>
      <c r="AV100" s="12" t="s">
        <v>82</v>
      </c>
      <c r="AW100" s="12" t="s">
        <v>33</v>
      </c>
      <c r="AX100" s="12" t="s">
        <v>80</v>
      </c>
      <c r="AY100" s="235" t="s">
        <v>147</v>
      </c>
    </row>
    <row r="101" s="1" customFormat="1" ht="24" customHeight="1">
      <c r="B101" s="37"/>
      <c r="C101" s="211" t="s">
        <v>153</v>
      </c>
      <c r="D101" s="211" t="s">
        <v>149</v>
      </c>
      <c r="E101" s="212" t="s">
        <v>721</v>
      </c>
      <c r="F101" s="213" t="s">
        <v>722</v>
      </c>
      <c r="G101" s="214" t="s">
        <v>112</v>
      </c>
      <c r="H101" s="215">
        <v>14.927</v>
      </c>
      <c r="I101" s="216"/>
      <c r="J101" s="217">
        <f>ROUND(I101*H101,2)</f>
        <v>0</v>
      </c>
      <c r="K101" s="213" t="s">
        <v>19</v>
      </c>
      <c r="L101" s="42"/>
      <c r="M101" s="218" t="s">
        <v>19</v>
      </c>
      <c r="N101" s="219" t="s">
        <v>43</v>
      </c>
      <c r="O101" s="82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AR101" s="222" t="s">
        <v>153</v>
      </c>
      <c r="AT101" s="222" t="s">
        <v>149</v>
      </c>
      <c r="AU101" s="222" t="s">
        <v>82</v>
      </c>
      <c r="AY101" s="16" t="s">
        <v>147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153</v>
      </c>
      <c r="BM101" s="222" t="s">
        <v>162</v>
      </c>
    </row>
    <row r="102" s="12" customFormat="1">
      <c r="B102" s="224"/>
      <c r="C102" s="225"/>
      <c r="D102" s="226" t="s">
        <v>195</v>
      </c>
      <c r="E102" s="227" t="s">
        <v>19</v>
      </c>
      <c r="F102" s="228" t="s">
        <v>535</v>
      </c>
      <c r="G102" s="225"/>
      <c r="H102" s="229">
        <v>14.927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AT102" s="235" t="s">
        <v>195</v>
      </c>
      <c r="AU102" s="235" t="s">
        <v>82</v>
      </c>
      <c r="AV102" s="12" t="s">
        <v>82</v>
      </c>
      <c r="AW102" s="12" t="s">
        <v>33</v>
      </c>
      <c r="AX102" s="12" t="s">
        <v>80</v>
      </c>
      <c r="AY102" s="235" t="s">
        <v>147</v>
      </c>
    </row>
    <row r="103" s="1" customFormat="1" ht="24" customHeight="1">
      <c r="B103" s="37"/>
      <c r="C103" s="211" t="s">
        <v>163</v>
      </c>
      <c r="D103" s="211" t="s">
        <v>149</v>
      </c>
      <c r="E103" s="212" t="s">
        <v>723</v>
      </c>
      <c r="F103" s="213" t="s">
        <v>724</v>
      </c>
      <c r="G103" s="214" t="s">
        <v>112</v>
      </c>
      <c r="H103" s="215">
        <v>19.902000000000001</v>
      </c>
      <c r="I103" s="216"/>
      <c r="J103" s="217">
        <f>ROUND(I103*H103,2)</f>
        <v>0</v>
      </c>
      <c r="K103" s="213" t="s">
        <v>19</v>
      </c>
      <c r="L103" s="42"/>
      <c r="M103" s="218" t="s">
        <v>19</v>
      </c>
      <c r="N103" s="219" t="s">
        <v>43</v>
      </c>
      <c r="O103" s="82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AR103" s="222" t="s">
        <v>153</v>
      </c>
      <c r="AT103" s="222" t="s">
        <v>149</v>
      </c>
      <c r="AU103" s="222" t="s">
        <v>82</v>
      </c>
      <c r="AY103" s="16" t="s">
        <v>147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80</v>
      </c>
      <c r="BK103" s="223">
        <f>ROUND(I103*H103,2)</f>
        <v>0</v>
      </c>
      <c r="BL103" s="16" t="s">
        <v>153</v>
      </c>
      <c r="BM103" s="222" t="s">
        <v>107</v>
      </c>
    </row>
    <row r="104" s="12" customFormat="1">
      <c r="B104" s="224"/>
      <c r="C104" s="225"/>
      <c r="D104" s="226" t="s">
        <v>195</v>
      </c>
      <c r="E104" s="227" t="s">
        <v>19</v>
      </c>
      <c r="F104" s="228" t="s">
        <v>534</v>
      </c>
      <c r="G104" s="225"/>
      <c r="H104" s="229">
        <v>19.902000000000001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AT104" s="235" t="s">
        <v>195</v>
      </c>
      <c r="AU104" s="235" t="s">
        <v>82</v>
      </c>
      <c r="AV104" s="12" t="s">
        <v>82</v>
      </c>
      <c r="AW104" s="12" t="s">
        <v>33</v>
      </c>
      <c r="AX104" s="12" t="s">
        <v>80</v>
      </c>
      <c r="AY104" s="235" t="s">
        <v>147</v>
      </c>
    </row>
    <row r="105" s="1" customFormat="1" ht="16.5" customHeight="1">
      <c r="B105" s="37"/>
      <c r="C105" s="211" t="s">
        <v>159</v>
      </c>
      <c r="D105" s="211" t="s">
        <v>149</v>
      </c>
      <c r="E105" s="212" t="s">
        <v>725</v>
      </c>
      <c r="F105" s="213" t="s">
        <v>726</v>
      </c>
      <c r="G105" s="214" t="s">
        <v>152</v>
      </c>
      <c r="H105" s="215">
        <v>90.463999999999999</v>
      </c>
      <c r="I105" s="216"/>
      <c r="J105" s="217">
        <f>ROUND(I105*H105,2)</f>
        <v>0</v>
      </c>
      <c r="K105" s="213" t="s">
        <v>19</v>
      </c>
      <c r="L105" s="42"/>
      <c r="M105" s="218" t="s">
        <v>19</v>
      </c>
      <c r="N105" s="219" t="s">
        <v>43</v>
      </c>
      <c r="O105" s="82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AR105" s="222" t="s">
        <v>153</v>
      </c>
      <c r="AT105" s="222" t="s">
        <v>149</v>
      </c>
      <c r="AU105" s="222" t="s">
        <v>82</v>
      </c>
      <c r="AY105" s="16" t="s">
        <v>147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80</v>
      </c>
      <c r="BK105" s="223">
        <f>ROUND(I105*H105,2)</f>
        <v>0</v>
      </c>
      <c r="BL105" s="16" t="s">
        <v>153</v>
      </c>
      <c r="BM105" s="222" t="s">
        <v>168</v>
      </c>
    </row>
    <row r="106" s="1" customFormat="1" ht="16.5" customHeight="1">
      <c r="B106" s="37"/>
      <c r="C106" s="211" t="s">
        <v>169</v>
      </c>
      <c r="D106" s="211" t="s">
        <v>149</v>
      </c>
      <c r="E106" s="212" t="s">
        <v>727</v>
      </c>
      <c r="F106" s="213" t="s">
        <v>728</v>
      </c>
      <c r="G106" s="214" t="s">
        <v>152</v>
      </c>
      <c r="H106" s="215">
        <v>90.463999999999999</v>
      </c>
      <c r="I106" s="216"/>
      <c r="J106" s="217">
        <f>ROUND(I106*H106,2)</f>
        <v>0</v>
      </c>
      <c r="K106" s="213" t="s">
        <v>19</v>
      </c>
      <c r="L106" s="42"/>
      <c r="M106" s="218" t="s">
        <v>19</v>
      </c>
      <c r="N106" s="219" t="s">
        <v>43</v>
      </c>
      <c r="O106" s="82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AR106" s="222" t="s">
        <v>153</v>
      </c>
      <c r="AT106" s="222" t="s">
        <v>149</v>
      </c>
      <c r="AU106" s="222" t="s">
        <v>82</v>
      </c>
      <c r="AY106" s="16" t="s">
        <v>147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80</v>
      </c>
      <c r="BK106" s="223">
        <f>ROUND(I106*H106,2)</f>
        <v>0</v>
      </c>
      <c r="BL106" s="16" t="s">
        <v>153</v>
      </c>
      <c r="BM106" s="222" t="s">
        <v>173</v>
      </c>
    </row>
    <row r="107" s="1" customFormat="1" ht="24" customHeight="1">
      <c r="B107" s="37"/>
      <c r="C107" s="211" t="s">
        <v>162</v>
      </c>
      <c r="D107" s="211" t="s">
        <v>149</v>
      </c>
      <c r="E107" s="212" t="s">
        <v>729</v>
      </c>
      <c r="F107" s="213" t="s">
        <v>730</v>
      </c>
      <c r="G107" s="214" t="s">
        <v>112</v>
      </c>
      <c r="H107" s="215">
        <v>64.682000000000002</v>
      </c>
      <c r="I107" s="216"/>
      <c r="J107" s="217">
        <f>ROUND(I107*H107,2)</f>
        <v>0</v>
      </c>
      <c r="K107" s="213" t="s">
        <v>19</v>
      </c>
      <c r="L107" s="42"/>
      <c r="M107" s="218" t="s">
        <v>19</v>
      </c>
      <c r="N107" s="219" t="s">
        <v>43</v>
      </c>
      <c r="O107" s="82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AR107" s="222" t="s">
        <v>153</v>
      </c>
      <c r="AT107" s="222" t="s">
        <v>149</v>
      </c>
      <c r="AU107" s="222" t="s">
        <v>82</v>
      </c>
      <c r="AY107" s="16" t="s">
        <v>147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80</v>
      </c>
      <c r="BK107" s="223">
        <f>ROUND(I107*H107,2)</f>
        <v>0</v>
      </c>
      <c r="BL107" s="16" t="s">
        <v>153</v>
      </c>
      <c r="BM107" s="222" t="s">
        <v>176</v>
      </c>
    </row>
    <row r="108" s="12" customFormat="1">
      <c r="B108" s="224"/>
      <c r="C108" s="225"/>
      <c r="D108" s="226" t="s">
        <v>195</v>
      </c>
      <c r="E108" s="227" t="s">
        <v>19</v>
      </c>
      <c r="F108" s="228" t="s">
        <v>227</v>
      </c>
      <c r="G108" s="225"/>
      <c r="H108" s="229">
        <v>64.682000000000002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195</v>
      </c>
      <c r="AU108" s="235" t="s">
        <v>82</v>
      </c>
      <c r="AV108" s="12" t="s">
        <v>82</v>
      </c>
      <c r="AW108" s="12" t="s">
        <v>33</v>
      </c>
      <c r="AX108" s="12" t="s">
        <v>80</v>
      </c>
      <c r="AY108" s="235" t="s">
        <v>147</v>
      </c>
    </row>
    <row r="109" s="1" customFormat="1" ht="24" customHeight="1">
      <c r="B109" s="37"/>
      <c r="C109" s="211" t="s">
        <v>177</v>
      </c>
      <c r="D109" s="211" t="s">
        <v>149</v>
      </c>
      <c r="E109" s="212" t="s">
        <v>731</v>
      </c>
      <c r="F109" s="213" t="s">
        <v>732</v>
      </c>
      <c r="G109" s="214" t="s">
        <v>112</v>
      </c>
      <c r="H109" s="215">
        <v>34.829000000000001</v>
      </c>
      <c r="I109" s="216"/>
      <c r="J109" s="217">
        <f>ROUND(I109*H109,2)</f>
        <v>0</v>
      </c>
      <c r="K109" s="213" t="s">
        <v>19</v>
      </c>
      <c r="L109" s="42"/>
      <c r="M109" s="218" t="s">
        <v>19</v>
      </c>
      <c r="N109" s="219" t="s">
        <v>43</v>
      </c>
      <c r="O109" s="82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AR109" s="222" t="s">
        <v>153</v>
      </c>
      <c r="AT109" s="222" t="s">
        <v>149</v>
      </c>
      <c r="AU109" s="222" t="s">
        <v>82</v>
      </c>
      <c r="AY109" s="16" t="s">
        <v>147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80</v>
      </c>
      <c r="BK109" s="223">
        <f>ROUND(I109*H109,2)</f>
        <v>0</v>
      </c>
      <c r="BL109" s="16" t="s">
        <v>153</v>
      </c>
      <c r="BM109" s="222" t="s">
        <v>180</v>
      </c>
    </row>
    <row r="110" s="12" customFormat="1">
      <c r="B110" s="224"/>
      <c r="C110" s="225"/>
      <c r="D110" s="226" t="s">
        <v>195</v>
      </c>
      <c r="E110" s="227" t="s">
        <v>19</v>
      </c>
      <c r="F110" s="228" t="s">
        <v>231</v>
      </c>
      <c r="G110" s="225"/>
      <c r="H110" s="229">
        <v>34.829000000000001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AT110" s="235" t="s">
        <v>195</v>
      </c>
      <c r="AU110" s="235" t="s">
        <v>82</v>
      </c>
      <c r="AV110" s="12" t="s">
        <v>82</v>
      </c>
      <c r="AW110" s="12" t="s">
        <v>33</v>
      </c>
      <c r="AX110" s="12" t="s">
        <v>80</v>
      </c>
      <c r="AY110" s="235" t="s">
        <v>147</v>
      </c>
    </row>
    <row r="111" s="1" customFormat="1" ht="24" customHeight="1">
      <c r="B111" s="37"/>
      <c r="C111" s="211" t="s">
        <v>107</v>
      </c>
      <c r="D111" s="211" t="s">
        <v>149</v>
      </c>
      <c r="E111" s="212" t="s">
        <v>233</v>
      </c>
      <c r="F111" s="213" t="s">
        <v>234</v>
      </c>
      <c r="G111" s="214" t="s">
        <v>112</v>
      </c>
      <c r="H111" s="215">
        <v>34.829000000000001</v>
      </c>
      <c r="I111" s="216"/>
      <c r="J111" s="217">
        <f>ROUND(I111*H111,2)</f>
        <v>0</v>
      </c>
      <c r="K111" s="213" t="s">
        <v>19</v>
      </c>
      <c r="L111" s="42"/>
      <c r="M111" s="218" t="s">
        <v>19</v>
      </c>
      <c r="N111" s="219" t="s">
        <v>43</v>
      </c>
      <c r="O111" s="82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AR111" s="222" t="s">
        <v>153</v>
      </c>
      <c r="AT111" s="222" t="s">
        <v>149</v>
      </c>
      <c r="AU111" s="222" t="s">
        <v>82</v>
      </c>
      <c r="AY111" s="16" t="s">
        <v>147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80</v>
      </c>
      <c r="BK111" s="223">
        <f>ROUND(I111*H111,2)</f>
        <v>0</v>
      </c>
      <c r="BL111" s="16" t="s">
        <v>153</v>
      </c>
      <c r="BM111" s="222" t="s">
        <v>183</v>
      </c>
    </row>
    <row r="112" s="12" customFormat="1">
      <c r="B112" s="224"/>
      <c r="C112" s="225"/>
      <c r="D112" s="226" t="s">
        <v>195</v>
      </c>
      <c r="E112" s="227" t="s">
        <v>19</v>
      </c>
      <c r="F112" s="228" t="s">
        <v>231</v>
      </c>
      <c r="G112" s="225"/>
      <c r="H112" s="229">
        <v>34.829000000000001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AT112" s="235" t="s">
        <v>195</v>
      </c>
      <c r="AU112" s="235" t="s">
        <v>82</v>
      </c>
      <c r="AV112" s="12" t="s">
        <v>82</v>
      </c>
      <c r="AW112" s="12" t="s">
        <v>33</v>
      </c>
      <c r="AX112" s="12" t="s">
        <v>80</v>
      </c>
      <c r="AY112" s="235" t="s">
        <v>147</v>
      </c>
    </row>
    <row r="113" s="1" customFormat="1" ht="24" customHeight="1">
      <c r="B113" s="37"/>
      <c r="C113" s="211" t="s">
        <v>184</v>
      </c>
      <c r="D113" s="211" t="s">
        <v>149</v>
      </c>
      <c r="E113" s="212" t="s">
        <v>236</v>
      </c>
      <c r="F113" s="213" t="s">
        <v>237</v>
      </c>
      <c r="G113" s="214" t="s">
        <v>112</v>
      </c>
      <c r="H113" s="215">
        <v>208.97399999999999</v>
      </c>
      <c r="I113" s="216"/>
      <c r="J113" s="217">
        <f>ROUND(I113*H113,2)</f>
        <v>0</v>
      </c>
      <c r="K113" s="213" t="s">
        <v>19</v>
      </c>
      <c r="L113" s="42"/>
      <c r="M113" s="218" t="s">
        <v>19</v>
      </c>
      <c r="N113" s="219" t="s">
        <v>43</v>
      </c>
      <c r="O113" s="82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22" t="s">
        <v>153</v>
      </c>
      <c r="AT113" s="222" t="s">
        <v>149</v>
      </c>
      <c r="AU113" s="222" t="s">
        <v>82</v>
      </c>
      <c r="AY113" s="16" t="s">
        <v>147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80</v>
      </c>
      <c r="BK113" s="223">
        <f>ROUND(I113*H113,2)</f>
        <v>0</v>
      </c>
      <c r="BL113" s="16" t="s">
        <v>153</v>
      </c>
      <c r="BM113" s="222" t="s">
        <v>187</v>
      </c>
    </row>
    <row r="114" s="12" customFormat="1">
      <c r="B114" s="224"/>
      <c r="C114" s="225"/>
      <c r="D114" s="226" t="s">
        <v>195</v>
      </c>
      <c r="E114" s="225"/>
      <c r="F114" s="228" t="s">
        <v>733</v>
      </c>
      <c r="G114" s="225"/>
      <c r="H114" s="229">
        <v>208.97399999999999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AT114" s="235" t="s">
        <v>195</v>
      </c>
      <c r="AU114" s="235" t="s">
        <v>82</v>
      </c>
      <c r="AV114" s="12" t="s">
        <v>82</v>
      </c>
      <c r="AW114" s="12" t="s">
        <v>4</v>
      </c>
      <c r="AX114" s="12" t="s">
        <v>80</v>
      </c>
      <c r="AY114" s="235" t="s">
        <v>147</v>
      </c>
    </row>
    <row r="115" s="1" customFormat="1" ht="16.5" customHeight="1">
      <c r="B115" s="37"/>
      <c r="C115" s="211" t="s">
        <v>168</v>
      </c>
      <c r="D115" s="211" t="s">
        <v>149</v>
      </c>
      <c r="E115" s="212" t="s">
        <v>734</v>
      </c>
      <c r="F115" s="213" t="s">
        <v>735</v>
      </c>
      <c r="G115" s="214" t="s">
        <v>112</v>
      </c>
      <c r="H115" s="215">
        <v>24.234999999999999</v>
      </c>
      <c r="I115" s="216"/>
      <c r="J115" s="217">
        <f>ROUND(I115*H115,2)</f>
        <v>0</v>
      </c>
      <c r="K115" s="213" t="s">
        <v>19</v>
      </c>
      <c r="L115" s="42"/>
      <c r="M115" s="218" t="s">
        <v>19</v>
      </c>
      <c r="N115" s="219" t="s">
        <v>43</v>
      </c>
      <c r="O115" s="82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AR115" s="222" t="s">
        <v>153</v>
      </c>
      <c r="AT115" s="222" t="s">
        <v>149</v>
      </c>
      <c r="AU115" s="222" t="s">
        <v>82</v>
      </c>
      <c r="AY115" s="16" t="s">
        <v>147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80</v>
      </c>
      <c r="BK115" s="223">
        <f>ROUND(I115*H115,2)</f>
        <v>0</v>
      </c>
      <c r="BL115" s="16" t="s">
        <v>153</v>
      </c>
      <c r="BM115" s="222" t="s">
        <v>190</v>
      </c>
    </row>
    <row r="116" s="1" customFormat="1" ht="16.5" customHeight="1">
      <c r="B116" s="37"/>
      <c r="C116" s="211" t="s">
        <v>191</v>
      </c>
      <c r="D116" s="211" t="s">
        <v>149</v>
      </c>
      <c r="E116" s="212" t="s">
        <v>244</v>
      </c>
      <c r="F116" s="213" t="s">
        <v>245</v>
      </c>
      <c r="G116" s="214" t="s">
        <v>112</v>
      </c>
      <c r="H116" s="215">
        <v>24.234999999999999</v>
      </c>
      <c r="I116" s="216"/>
      <c r="J116" s="217">
        <f>ROUND(I116*H116,2)</f>
        <v>0</v>
      </c>
      <c r="K116" s="213" t="s">
        <v>19</v>
      </c>
      <c r="L116" s="42"/>
      <c r="M116" s="218" t="s">
        <v>19</v>
      </c>
      <c r="N116" s="219" t="s">
        <v>43</v>
      </c>
      <c r="O116" s="82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AR116" s="222" t="s">
        <v>153</v>
      </c>
      <c r="AT116" s="222" t="s">
        <v>149</v>
      </c>
      <c r="AU116" s="222" t="s">
        <v>82</v>
      </c>
      <c r="AY116" s="16" t="s">
        <v>147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80</v>
      </c>
      <c r="BK116" s="223">
        <f>ROUND(I116*H116,2)</f>
        <v>0</v>
      </c>
      <c r="BL116" s="16" t="s">
        <v>153</v>
      </c>
      <c r="BM116" s="222" t="s">
        <v>194</v>
      </c>
    </row>
    <row r="117" s="1" customFormat="1" ht="24" customHeight="1">
      <c r="B117" s="37"/>
      <c r="C117" s="211" t="s">
        <v>173</v>
      </c>
      <c r="D117" s="211" t="s">
        <v>149</v>
      </c>
      <c r="E117" s="212" t="s">
        <v>248</v>
      </c>
      <c r="F117" s="213" t="s">
        <v>249</v>
      </c>
      <c r="G117" s="214" t="s">
        <v>250</v>
      </c>
      <c r="H117" s="215">
        <v>38.776000000000003</v>
      </c>
      <c r="I117" s="216"/>
      <c r="J117" s="217">
        <f>ROUND(I117*H117,2)</f>
        <v>0</v>
      </c>
      <c r="K117" s="213" t="s">
        <v>19</v>
      </c>
      <c r="L117" s="42"/>
      <c r="M117" s="218" t="s">
        <v>19</v>
      </c>
      <c r="N117" s="219" t="s">
        <v>43</v>
      </c>
      <c r="O117" s="82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222" t="s">
        <v>153</v>
      </c>
      <c r="AT117" s="222" t="s">
        <v>149</v>
      </c>
      <c r="AU117" s="222" t="s">
        <v>82</v>
      </c>
      <c r="AY117" s="16" t="s">
        <v>147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80</v>
      </c>
      <c r="BK117" s="223">
        <f>ROUND(I117*H117,2)</f>
        <v>0</v>
      </c>
      <c r="BL117" s="16" t="s">
        <v>153</v>
      </c>
      <c r="BM117" s="222" t="s">
        <v>199</v>
      </c>
    </row>
    <row r="118" s="1" customFormat="1" ht="24" customHeight="1">
      <c r="B118" s="37"/>
      <c r="C118" s="211" t="s">
        <v>8</v>
      </c>
      <c r="D118" s="211" t="s">
        <v>149</v>
      </c>
      <c r="E118" s="212" t="s">
        <v>253</v>
      </c>
      <c r="F118" s="213" t="s">
        <v>254</v>
      </c>
      <c r="G118" s="214" t="s">
        <v>112</v>
      </c>
      <c r="H118" s="215">
        <v>75.275999999999996</v>
      </c>
      <c r="I118" s="216"/>
      <c r="J118" s="217">
        <f>ROUND(I118*H118,2)</f>
        <v>0</v>
      </c>
      <c r="K118" s="213" t="s">
        <v>19</v>
      </c>
      <c r="L118" s="42"/>
      <c r="M118" s="218" t="s">
        <v>19</v>
      </c>
      <c r="N118" s="219" t="s">
        <v>43</v>
      </c>
      <c r="O118" s="82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AR118" s="222" t="s">
        <v>153</v>
      </c>
      <c r="AT118" s="222" t="s">
        <v>149</v>
      </c>
      <c r="AU118" s="222" t="s">
        <v>82</v>
      </c>
      <c r="AY118" s="16" t="s">
        <v>147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80</v>
      </c>
      <c r="BK118" s="223">
        <f>ROUND(I118*H118,2)</f>
        <v>0</v>
      </c>
      <c r="BL118" s="16" t="s">
        <v>153</v>
      </c>
      <c r="BM118" s="222" t="s">
        <v>205</v>
      </c>
    </row>
    <row r="119" s="11" customFormat="1" ht="22.8" customHeight="1">
      <c r="B119" s="195"/>
      <c r="C119" s="196"/>
      <c r="D119" s="197" t="s">
        <v>71</v>
      </c>
      <c r="E119" s="209" t="s">
        <v>82</v>
      </c>
      <c r="F119" s="209" t="s">
        <v>736</v>
      </c>
      <c r="G119" s="196"/>
      <c r="H119" s="196"/>
      <c r="I119" s="199"/>
      <c r="J119" s="210">
        <f>BK119</f>
        <v>0</v>
      </c>
      <c r="K119" s="196"/>
      <c r="L119" s="201"/>
      <c r="M119" s="202"/>
      <c r="N119" s="203"/>
      <c r="O119" s="203"/>
      <c r="P119" s="204">
        <f>SUM(P120:P121)</f>
        <v>0</v>
      </c>
      <c r="Q119" s="203"/>
      <c r="R119" s="204">
        <f>SUM(R120:R121)</f>
        <v>0</v>
      </c>
      <c r="S119" s="203"/>
      <c r="T119" s="205">
        <f>SUM(T120:T121)</f>
        <v>0</v>
      </c>
      <c r="AR119" s="206" t="s">
        <v>80</v>
      </c>
      <c r="AT119" s="207" t="s">
        <v>71</v>
      </c>
      <c r="AU119" s="207" t="s">
        <v>80</v>
      </c>
      <c r="AY119" s="206" t="s">
        <v>147</v>
      </c>
      <c r="BK119" s="208">
        <f>SUM(BK120:BK121)</f>
        <v>0</v>
      </c>
    </row>
    <row r="120" s="1" customFormat="1" ht="24" customHeight="1">
      <c r="B120" s="37"/>
      <c r="C120" s="211" t="s">
        <v>176</v>
      </c>
      <c r="D120" s="211" t="s">
        <v>149</v>
      </c>
      <c r="E120" s="212" t="s">
        <v>737</v>
      </c>
      <c r="F120" s="213" t="s">
        <v>738</v>
      </c>
      <c r="G120" s="214" t="s">
        <v>112</v>
      </c>
      <c r="H120" s="215">
        <v>3.0720000000000001</v>
      </c>
      <c r="I120" s="216"/>
      <c r="J120" s="217">
        <f>ROUND(I120*H120,2)</f>
        <v>0</v>
      </c>
      <c r="K120" s="213" t="s">
        <v>19</v>
      </c>
      <c r="L120" s="42"/>
      <c r="M120" s="218" t="s">
        <v>19</v>
      </c>
      <c r="N120" s="219" t="s">
        <v>43</v>
      </c>
      <c r="O120" s="8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AR120" s="222" t="s">
        <v>153</v>
      </c>
      <c r="AT120" s="222" t="s">
        <v>149</v>
      </c>
      <c r="AU120" s="222" t="s">
        <v>82</v>
      </c>
      <c r="AY120" s="16" t="s">
        <v>147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80</v>
      </c>
      <c r="BK120" s="223">
        <f>ROUND(I120*H120,2)</f>
        <v>0</v>
      </c>
      <c r="BL120" s="16" t="s">
        <v>153</v>
      </c>
      <c r="BM120" s="222" t="s">
        <v>209</v>
      </c>
    </row>
    <row r="121" s="1" customFormat="1" ht="24" customHeight="1">
      <c r="B121" s="37"/>
      <c r="C121" s="211" t="s">
        <v>210</v>
      </c>
      <c r="D121" s="211" t="s">
        <v>149</v>
      </c>
      <c r="E121" s="212" t="s">
        <v>739</v>
      </c>
      <c r="F121" s="213" t="s">
        <v>740</v>
      </c>
      <c r="G121" s="214" t="s">
        <v>112</v>
      </c>
      <c r="H121" s="215">
        <v>1.024</v>
      </c>
      <c r="I121" s="216"/>
      <c r="J121" s="217">
        <f>ROUND(I121*H121,2)</f>
        <v>0</v>
      </c>
      <c r="K121" s="213" t="s">
        <v>19</v>
      </c>
      <c r="L121" s="42"/>
      <c r="M121" s="218" t="s">
        <v>19</v>
      </c>
      <c r="N121" s="219" t="s">
        <v>43</v>
      </c>
      <c r="O121" s="8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AR121" s="222" t="s">
        <v>153</v>
      </c>
      <c r="AT121" s="222" t="s">
        <v>149</v>
      </c>
      <c r="AU121" s="222" t="s">
        <v>82</v>
      </c>
      <c r="AY121" s="16" t="s">
        <v>147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80</v>
      </c>
      <c r="BK121" s="223">
        <f>ROUND(I121*H121,2)</f>
        <v>0</v>
      </c>
      <c r="BL121" s="16" t="s">
        <v>153</v>
      </c>
      <c r="BM121" s="222" t="s">
        <v>213</v>
      </c>
    </row>
    <row r="122" s="11" customFormat="1" ht="22.8" customHeight="1">
      <c r="B122" s="195"/>
      <c r="C122" s="196"/>
      <c r="D122" s="197" t="s">
        <v>71</v>
      </c>
      <c r="E122" s="209" t="s">
        <v>156</v>
      </c>
      <c r="F122" s="209" t="s">
        <v>552</v>
      </c>
      <c r="G122" s="196"/>
      <c r="H122" s="196"/>
      <c r="I122" s="199"/>
      <c r="J122" s="210">
        <f>BK122</f>
        <v>0</v>
      </c>
      <c r="K122" s="196"/>
      <c r="L122" s="201"/>
      <c r="M122" s="202"/>
      <c r="N122" s="203"/>
      <c r="O122" s="203"/>
      <c r="P122" s="204">
        <f>SUM(P123:P125)</f>
        <v>0</v>
      </c>
      <c r="Q122" s="203"/>
      <c r="R122" s="204">
        <f>SUM(R123:R125)</f>
        <v>0</v>
      </c>
      <c r="S122" s="203"/>
      <c r="T122" s="205">
        <f>SUM(T123:T125)</f>
        <v>0</v>
      </c>
      <c r="AR122" s="206" t="s">
        <v>80</v>
      </c>
      <c r="AT122" s="207" t="s">
        <v>71</v>
      </c>
      <c r="AU122" s="207" t="s">
        <v>80</v>
      </c>
      <c r="AY122" s="206" t="s">
        <v>147</v>
      </c>
      <c r="BK122" s="208">
        <f>SUM(BK123:BK125)</f>
        <v>0</v>
      </c>
    </row>
    <row r="123" s="1" customFormat="1" ht="24" customHeight="1">
      <c r="B123" s="37"/>
      <c r="C123" s="211" t="s">
        <v>180</v>
      </c>
      <c r="D123" s="211" t="s">
        <v>149</v>
      </c>
      <c r="E123" s="212" t="s">
        <v>741</v>
      </c>
      <c r="F123" s="213" t="s">
        <v>742</v>
      </c>
      <c r="G123" s="214" t="s">
        <v>112</v>
      </c>
      <c r="H123" s="215">
        <v>2.121</v>
      </c>
      <c r="I123" s="216"/>
      <c r="J123" s="217">
        <f>ROUND(I123*H123,2)</f>
        <v>0</v>
      </c>
      <c r="K123" s="213" t="s">
        <v>19</v>
      </c>
      <c r="L123" s="42"/>
      <c r="M123" s="218" t="s">
        <v>19</v>
      </c>
      <c r="N123" s="219" t="s">
        <v>43</v>
      </c>
      <c r="O123" s="8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AR123" s="222" t="s">
        <v>153</v>
      </c>
      <c r="AT123" s="222" t="s">
        <v>149</v>
      </c>
      <c r="AU123" s="222" t="s">
        <v>82</v>
      </c>
      <c r="AY123" s="16" t="s">
        <v>147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80</v>
      </c>
      <c r="BK123" s="223">
        <f>ROUND(I123*H123,2)</f>
        <v>0</v>
      </c>
      <c r="BL123" s="16" t="s">
        <v>153</v>
      </c>
      <c r="BM123" s="222" t="s">
        <v>216</v>
      </c>
    </row>
    <row r="124" s="1" customFormat="1" ht="24" customHeight="1">
      <c r="B124" s="37"/>
      <c r="C124" s="211" t="s">
        <v>217</v>
      </c>
      <c r="D124" s="211" t="s">
        <v>149</v>
      </c>
      <c r="E124" s="212" t="s">
        <v>743</v>
      </c>
      <c r="F124" s="213" t="s">
        <v>744</v>
      </c>
      <c r="G124" s="214" t="s">
        <v>152</v>
      </c>
      <c r="H124" s="215">
        <v>5.0270000000000001</v>
      </c>
      <c r="I124" s="216"/>
      <c r="J124" s="217">
        <f>ROUND(I124*H124,2)</f>
        <v>0</v>
      </c>
      <c r="K124" s="213" t="s">
        <v>19</v>
      </c>
      <c r="L124" s="42"/>
      <c r="M124" s="218" t="s">
        <v>19</v>
      </c>
      <c r="N124" s="219" t="s">
        <v>43</v>
      </c>
      <c r="O124" s="8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AR124" s="222" t="s">
        <v>153</v>
      </c>
      <c r="AT124" s="222" t="s">
        <v>149</v>
      </c>
      <c r="AU124" s="222" t="s">
        <v>82</v>
      </c>
      <c r="AY124" s="16" t="s">
        <v>147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80</v>
      </c>
      <c r="BK124" s="223">
        <f>ROUND(I124*H124,2)</f>
        <v>0</v>
      </c>
      <c r="BL124" s="16" t="s">
        <v>153</v>
      </c>
      <c r="BM124" s="222" t="s">
        <v>220</v>
      </c>
    </row>
    <row r="125" s="1" customFormat="1" ht="24" customHeight="1">
      <c r="B125" s="37"/>
      <c r="C125" s="211" t="s">
        <v>183</v>
      </c>
      <c r="D125" s="211" t="s">
        <v>149</v>
      </c>
      <c r="E125" s="212" t="s">
        <v>745</v>
      </c>
      <c r="F125" s="213" t="s">
        <v>746</v>
      </c>
      <c r="G125" s="214" t="s">
        <v>152</v>
      </c>
      <c r="H125" s="215">
        <v>5.0270000000000001</v>
      </c>
      <c r="I125" s="216"/>
      <c r="J125" s="217">
        <f>ROUND(I125*H125,2)</f>
        <v>0</v>
      </c>
      <c r="K125" s="213" t="s">
        <v>19</v>
      </c>
      <c r="L125" s="42"/>
      <c r="M125" s="218" t="s">
        <v>19</v>
      </c>
      <c r="N125" s="219" t="s">
        <v>43</v>
      </c>
      <c r="O125" s="8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AR125" s="222" t="s">
        <v>153</v>
      </c>
      <c r="AT125" s="222" t="s">
        <v>149</v>
      </c>
      <c r="AU125" s="222" t="s">
        <v>82</v>
      </c>
      <c r="AY125" s="16" t="s">
        <v>147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80</v>
      </c>
      <c r="BK125" s="223">
        <f>ROUND(I125*H125,2)</f>
        <v>0</v>
      </c>
      <c r="BL125" s="16" t="s">
        <v>153</v>
      </c>
      <c r="BM125" s="222" t="s">
        <v>223</v>
      </c>
    </row>
    <row r="126" s="11" customFormat="1" ht="22.8" customHeight="1">
      <c r="B126" s="195"/>
      <c r="C126" s="196"/>
      <c r="D126" s="197" t="s">
        <v>71</v>
      </c>
      <c r="E126" s="209" t="s">
        <v>177</v>
      </c>
      <c r="F126" s="209" t="s">
        <v>471</v>
      </c>
      <c r="G126" s="196"/>
      <c r="H126" s="196"/>
      <c r="I126" s="199"/>
      <c r="J126" s="210">
        <f>BK126</f>
        <v>0</v>
      </c>
      <c r="K126" s="196"/>
      <c r="L126" s="201"/>
      <c r="M126" s="202"/>
      <c r="N126" s="203"/>
      <c r="O126" s="203"/>
      <c r="P126" s="204">
        <f>P127+P128+P129</f>
        <v>0</v>
      </c>
      <c r="Q126" s="203"/>
      <c r="R126" s="204">
        <f>R127+R128+R129</f>
        <v>0</v>
      </c>
      <c r="S126" s="203"/>
      <c r="T126" s="205">
        <f>T127+T128+T129</f>
        <v>0</v>
      </c>
      <c r="AR126" s="206" t="s">
        <v>80</v>
      </c>
      <c r="AT126" s="207" t="s">
        <v>71</v>
      </c>
      <c r="AU126" s="207" t="s">
        <v>80</v>
      </c>
      <c r="AY126" s="206" t="s">
        <v>147</v>
      </c>
      <c r="BK126" s="208">
        <f>BK127+BK128+BK129</f>
        <v>0</v>
      </c>
    </row>
    <row r="127" s="1" customFormat="1" ht="24" customHeight="1">
      <c r="B127" s="37"/>
      <c r="C127" s="211" t="s">
        <v>7</v>
      </c>
      <c r="D127" s="211" t="s">
        <v>149</v>
      </c>
      <c r="E127" s="212" t="s">
        <v>630</v>
      </c>
      <c r="F127" s="213" t="s">
        <v>631</v>
      </c>
      <c r="G127" s="214" t="s">
        <v>298</v>
      </c>
      <c r="H127" s="215">
        <v>1</v>
      </c>
      <c r="I127" s="216"/>
      <c r="J127" s="217">
        <f>ROUND(I127*H127,2)</f>
        <v>0</v>
      </c>
      <c r="K127" s="213" t="s">
        <v>19</v>
      </c>
      <c r="L127" s="42"/>
      <c r="M127" s="218" t="s">
        <v>19</v>
      </c>
      <c r="N127" s="219" t="s">
        <v>43</v>
      </c>
      <c r="O127" s="8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AR127" s="222" t="s">
        <v>153</v>
      </c>
      <c r="AT127" s="222" t="s">
        <v>149</v>
      </c>
      <c r="AU127" s="222" t="s">
        <v>82</v>
      </c>
      <c r="AY127" s="16" t="s">
        <v>147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80</v>
      </c>
      <c r="BK127" s="223">
        <f>ROUND(I127*H127,2)</f>
        <v>0</v>
      </c>
      <c r="BL127" s="16" t="s">
        <v>153</v>
      </c>
      <c r="BM127" s="222" t="s">
        <v>226</v>
      </c>
    </row>
    <row r="128" s="1" customFormat="1" ht="24" customHeight="1">
      <c r="B128" s="37"/>
      <c r="C128" s="247" t="s">
        <v>187</v>
      </c>
      <c r="D128" s="247" t="s">
        <v>257</v>
      </c>
      <c r="E128" s="248" t="s">
        <v>747</v>
      </c>
      <c r="F128" s="249" t="s">
        <v>748</v>
      </c>
      <c r="G128" s="250" t="s">
        <v>298</v>
      </c>
      <c r="H128" s="251">
        <v>1</v>
      </c>
      <c r="I128" s="252"/>
      <c r="J128" s="253">
        <f>ROUND(I128*H128,2)</f>
        <v>0</v>
      </c>
      <c r="K128" s="249" t="s">
        <v>19</v>
      </c>
      <c r="L128" s="254"/>
      <c r="M128" s="255" t="s">
        <v>19</v>
      </c>
      <c r="N128" s="256" t="s">
        <v>43</v>
      </c>
      <c r="O128" s="8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AR128" s="222" t="s">
        <v>162</v>
      </c>
      <c r="AT128" s="222" t="s">
        <v>257</v>
      </c>
      <c r="AU128" s="222" t="s">
        <v>82</v>
      </c>
      <c r="AY128" s="16" t="s">
        <v>147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80</v>
      </c>
      <c r="BK128" s="223">
        <f>ROUND(I128*H128,2)</f>
        <v>0</v>
      </c>
      <c r="BL128" s="16" t="s">
        <v>153</v>
      </c>
      <c r="BM128" s="222" t="s">
        <v>230</v>
      </c>
    </row>
    <row r="129" s="11" customFormat="1" ht="20.88" customHeight="1">
      <c r="B129" s="195"/>
      <c r="C129" s="196"/>
      <c r="D129" s="197" t="s">
        <v>71</v>
      </c>
      <c r="E129" s="209" t="s">
        <v>493</v>
      </c>
      <c r="F129" s="209" t="s">
        <v>494</v>
      </c>
      <c r="G129" s="196"/>
      <c r="H129" s="196"/>
      <c r="I129" s="199"/>
      <c r="J129" s="210">
        <f>BK129</f>
        <v>0</v>
      </c>
      <c r="K129" s="196"/>
      <c r="L129" s="201"/>
      <c r="M129" s="202"/>
      <c r="N129" s="203"/>
      <c r="O129" s="203"/>
      <c r="P129" s="204">
        <f>P130</f>
        <v>0</v>
      </c>
      <c r="Q129" s="203"/>
      <c r="R129" s="204">
        <f>R130</f>
        <v>0</v>
      </c>
      <c r="S129" s="203"/>
      <c r="T129" s="205">
        <f>T130</f>
        <v>0</v>
      </c>
      <c r="AR129" s="206" t="s">
        <v>80</v>
      </c>
      <c r="AT129" s="207" t="s">
        <v>71</v>
      </c>
      <c r="AU129" s="207" t="s">
        <v>82</v>
      </c>
      <c r="AY129" s="206" t="s">
        <v>147</v>
      </c>
      <c r="BK129" s="208">
        <f>BK130</f>
        <v>0</v>
      </c>
    </row>
    <row r="130" s="1" customFormat="1" ht="24" customHeight="1">
      <c r="B130" s="37"/>
      <c r="C130" s="211" t="s">
        <v>232</v>
      </c>
      <c r="D130" s="211" t="s">
        <v>149</v>
      </c>
      <c r="E130" s="212" t="s">
        <v>749</v>
      </c>
      <c r="F130" s="213" t="s">
        <v>750</v>
      </c>
      <c r="G130" s="214" t="s">
        <v>250</v>
      </c>
      <c r="H130" s="215">
        <v>15.281000000000001</v>
      </c>
      <c r="I130" s="216"/>
      <c r="J130" s="217">
        <f>ROUND(I130*H130,2)</f>
        <v>0</v>
      </c>
      <c r="K130" s="213" t="s">
        <v>19</v>
      </c>
      <c r="L130" s="42"/>
      <c r="M130" s="218" t="s">
        <v>19</v>
      </c>
      <c r="N130" s="219" t="s">
        <v>43</v>
      </c>
      <c r="O130" s="8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AR130" s="222" t="s">
        <v>153</v>
      </c>
      <c r="AT130" s="222" t="s">
        <v>149</v>
      </c>
      <c r="AU130" s="222" t="s">
        <v>156</v>
      </c>
      <c r="AY130" s="16" t="s">
        <v>147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80</v>
      </c>
      <c r="BK130" s="223">
        <f>ROUND(I130*H130,2)</f>
        <v>0</v>
      </c>
      <c r="BL130" s="16" t="s">
        <v>153</v>
      </c>
      <c r="BM130" s="222" t="s">
        <v>235</v>
      </c>
    </row>
    <row r="131" s="11" customFormat="1" ht="25.92" customHeight="1">
      <c r="B131" s="195"/>
      <c r="C131" s="196"/>
      <c r="D131" s="197" t="s">
        <v>71</v>
      </c>
      <c r="E131" s="198" t="s">
        <v>634</v>
      </c>
      <c r="F131" s="198" t="s">
        <v>635</v>
      </c>
      <c r="G131" s="196"/>
      <c r="H131" s="196"/>
      <c r="I131" s="199"/>
      <c r="J131" s="200">
        <f>BK131</f>
        <v>0</v>
      </c>
      <c r="K131" s="196"/>
      <c r="L131" s="201"/>
      <c r="M131" s="202"/>
      <c r="N131" s="203"/>
      <c r="O131" s="203"/>
      <c r="P131" s="204">
        <f>P132</f>
        <v>0</v>
      </c>
      <c r="Q131" s="203"/>
      <c r="R131" s="204">
        <f>R132</f>
        <v>0</v>
      </c>
      <c r="S131" s="203"/>
      <c r="T131" s="205">
        <f>T132</f>
        <v>0</v>
      </c>
      <c r="AR131" s="206" t="s">
        <v>82</v>
      </c>
      <c r="AT131" s="207" t="s">
        <v>71</v>
      </c>
      <c r="AU131" s="207" t="s">
        <v>72</v>
      </c>
      <c r="AY131" s="206" t="s">
        <v>147</v>
      </c>
      <c r="BK131" s="208">
        <f>BK132</f>
        <v>0</v>
      </c>
    </row>
    <row r="132" s="11" customFormat="1" ht="22.8" customHeight="1">
      <c r="B132" s="195"/>
      <c r="C132" s="196"/>
      <c r="D132" s="197" t="s">
        <v>71</v>
      </c>
      <c r="E132" s="209" t="s">
        <v>751</v>
      </c>
      <c r="F132" s="209" t="s">
        <v>752</v>
      </c>
      <c r="G132" s="196"/>
      <c r="H132" s="196"/>
      <c r="I132" s="199"/>
      <c r="J132" s="210">
        <f>BK132</f>
        <v>0</v>
      </c>
      <c r="K132" s="196"/>
      <c r="L132" s="201"/>
      <c r="M132" s="202"/>
      <c r="N132" s="203"/>
      <c r="O132" s="203"/>
      <c r="P132" s="204">
        <f>SUM(P133:P134)</f>
        <v>0</v>
      </c>
      <c r="Q132" s="203"/>
      <c r="R132" s="204">
        <f>SUM(R133:R134)</f>
        <v>0</v>
      </c>
      <c r="S132" s="203"/>
      <c r="T132" s="205">
        <f>SUM(T133:T134)</f>
        <v>0</v>
      </c>
      <c r="AR132" s="206" t="s">
        <v>82</v>
      </c>
      <c r="AT132" s="207" t="s">
        <v>71</v>
      </c>
      <c r="AU132" s="207" t="s">
        <v>80</v>
      </c>
      <c r="AY132" s="206" t="s">
        <v>147</v>
      </c>
      <c r="BK132" s="208">
        <f>SUM(BK133:BK134)</f>
        <v>0</v>
      </c>
    </row>
    <row r="133" s="1" customFormat="1" ht="16.5" customHeight="1">
      <c r="B133" s="37"/>
      <c r="C133" s="211" t="s">
        <v>190</v>
      </c>
      <c r="D133" s="211" t="s">
        <v>149</v>
      </c>
      <c r="E133" s="212" t="s">
        <v>753</v>
      </c>
      <c r="F133" s="213" t="s">
        <v>754</v>
      </c>
      <c r="G133" s="214" t="s">
        <v>172</v>
      </c>
      <c r="H133" s="215">
        <v>4.2000000000000002</v>
      </c>
      <c r="I133" s="216"/>
      <c r="J133" s="217">
        <f>ROUND(I133*H133,2)</f>
        <v>0</v>
      </c>
      <c r="K133" s="213" t="s">
        <v>19</v>
      </c>
      <c r="L133" s="42"/>
      <c r="M133" s="218" t="s">
        <v>19</v>
      </c>
      <c r="N133" s="219" t="s">
        <v>43</v>
      </c>
      <c r="O133" s="8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AR133" s="222" t="s">
        <v>176</v>
      </c>
      <c r="AT133" s="222" t="s">
        <v>149</v>
      </c>
      <c r="AU133" s="222" t="s">
        <v>82</v>
      </c>
      <c r="AY133" s="16" t="s">
        <v>147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80</v>
      </c>
      <c r="BK133" s="223">
        <f>ROUND(I133*H133,2)</f>
        <v>0</v>
      </c>
      <c r="BL133" s="16" t="s">
        <v>176</v>
      </c>
      <c r="BM133" s="222" t="s">
        <v>238</v>
      </c>
    </row>
    <row r="134" s="1" customFormat="1" ht="16.5" customHeight="1">
      <c r="B134" s="37"/>
      <c r="C134" s="247" t="s">
        <v>240</v>
      </c>
      <c r="D134" s="247" t="s">
        <v>257</v>
      </c>
      <c r="E134" s="248" t="s">
        <v>755</v>
      </c>
      <c r="F134" s="249" t="s">
        <v>756</v>
      </c>
      <c r="G134" s="250" t="s">
        <v>172</v>
      </c>
      <c r="H134" s="251">
        <v>4.2000000000000002</v>
      </c>
      <c r="I134" s="252"/>
      <c r="J134" s="253">
        <f>ROUND(I134*H134,2)</f>
        <v>0</v>
      </c>
      <c r="K134" s="249" t="s">
        <v>19</v>
      </c>
      <c r="L134" s="254"/>
      <c r="M134" s="255" t="s">
        <v>19</v>
      </c>
      <c r="N134" s="256" t="s">
        <v>43</v>
      </c>
      <c r="O134" s="8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AR134" s="222" t="s">
        <v>209</v>
      </c>
      <c r="AT134" s="222" t="s">
        <v>257</v>
      </c>
      <c r="AU134" s="222" t="s">
        <v>82</v>
      </c>
      <c r="AY134" s="16" t="s">
        <v>147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80</v>
      </c>
      <c r="BK134" s="223">
        <f>ROUND(I134*H134,2)</f>
        <v>0</v>
      </c>
      <c r="BL134" s="16" t="s">
        <v>176</v>
      </c>
      <c r="BM134" s="222" t="s">
        <v>243</v>
      </c>
    </row>
    <row r="135" s="11" customFormat="1" ht="25.92" customHeight="1">
      <c r="B135" s="195"/>
      <c r="C135" s="196"/>
      <c r="D135" s="197" t="s">
        <v>71</v>
      </c>
      <c r="E135" s="198" t="s">
        <v>257</v>
      </c>
      <c r="F135" s="198" t="s">
        <v>498</v>
      </c>
      <c r="G135" s="196"/>
      <c r="H135" s="196"/>
      <c r="I135" s="199"/>
      <c r="J135" s="200">
        <f>BK135</f>
        <v>0</v>
      </c>
      <c r="K135" s="196"/>
      <c r="L135" s="201"/>
      <c r="M135" s="202"/>
      <c r="N135" s="203"/>
      <c r="O135" s="203"/>
      <c r="P135" s="204">
        <f>P136+P139</f>
        <v>0</v>
      </c>
      <c r="Q135" s="203"/>
      <c r="R135" s="204">
        <f>R136+R139</f>
        <v>0</v>
      </c>
      <c r="S135" s="203"/>
      <c r="T135" s="205">
        <f>T136+T139</f>
        <v>0</v>
      </c>
      <c r="AR135" s="206" t="s">
        <v>156</v>
      </c>
      <c r="AT135" s="207" t="s">
        <v>71</v>
      </c>
      <c r="AU135" s="207" t="s">
        <v>72</v>
      </c>
      <c r="AY135" s="206" t="s">
        <v>147</v>
      </c>
      <c r="BK135" s="208">
        <f>BK136+BK139</f>
        <v>0</v>
      </c>
    </row>
    <row r="136" s="11" customFormat="1" ht="22.8" customHeight="1">
      <c r="B136" s="195"/>
      <c r="C136" s="196"/>
      <c r="D136" s="197" t="s">
        <v>71</v>
      </c>
      <c r="E136" s="209" t="s">
        <v>652</v>
      </c>
      <c r="F136" s="209" t="s">
        <v>653</v>
      </c>
      <c r="G136" s="196"/>
      <c r="H136" s="196"/>
      <c r="I136" s="199"/>
      <c r="J136" s="210">
        <f>BK136</f>
        <v>0</v>
      </c>
      <c r="K136" s="196"/>
      <c r="L136" s="201"/>
      <c r="M136" s="202"/>
      <c r="N136" s="203"/>
      <c r="O136" s="203"/>
      <c r="P136" s="204">
        <f>SUM(P137:P138)</f>
        <v>0</v>
      </c>
      <c r="Q136" s="203"/>
      <c r="R136" s="204">
        <f>SUM(R137:R138)</f>
        <v>0</v>
      </c>
      <c r="S136" s="203"/>
      <c r="T136" s="205">
        <f>SUM(T137:T138)</f>
        <v>0</v>
      </c>
      <c r="AR136" s="206" t="s">
        <v>156</v>
      </c>
      <c r="AT136" s="207" t="s">
        <v>71</v>
      </c>
      <c r="AU136" s="207" t="s">
        <v>80</v>
      </c>
      <c r="AY136" s="206" t="s">
        <v>147</v>
      </c>
      <c r="BK136" s="208">
        <f>SUM(BK137:BK138)</f>
        <v>0</v>
      </c>
    </row>
    <row r="137" s="1" customFormat="1" ht="16.5" customHeight="1">
      <c r="B137" s="37"/>
      <c r="C137" s="211" t="s">
        <v>194</v>
      </c>
      <c r="D137" s="211" t="s">
        <v>149</v>
      </c>
      <c r="E137" s="212" t="s">
        <v>757</v>
      </c>
      <c r="F137" s="213" t="s">
        <v>758</v>
      </c>
      <c r="G137" s="214" t="s">
        <v>759</v>
      </c>
      <c r="H137" s="215">
        <v>1</v>
      </c>
      <c r="I137" s="216"/>
      <c r="J137" s="217">
        <f>ROUND(I137*H137,2)</f>
        <v>0</v>
      </c>
      <c r="K137" s="213" t="s">
        <v>19</v>
      </c>
      <c r="L137" s="42"/>
      <c r="M137" s="218" t="s">
        <v>19</v>
      </c>
      <c r="N137" s="219" t="s">
        <v>43</v>
      </c>
      <c r="O137" s="82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AR137" s="222" t="s">
        <v>271</v>
      </c>
      <c r="AT137" s="222" t="s">
        <v>149</v>
      </c>
      <c r="AU137" s="222" t="s">
        <v>82</v>
      </c>
      <c r="AY137" s="16" t="s">
        <v>147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80</v>
      </c>
      <c r="BK137" s="223">
        <f>ROUND(I137*H137,2)</f>
        <v>0</v>
      </c>
      <c r="BL137" s="16" t="s">
        <v>271</v>
      </c>
      <c r="BM137" s="222" t="s">
        <v>246</v>
      </c>
    </row>
    <row r="138" s="1" customFormat="1" ht="16.5" customHeight="1">
      <c r="B138" s="37"/>
      <c r="C138" s="247" t="s">
        <v>247</v>
      </c>
      <c r="D138" s="247" t="s">
        <v>257</v>
      </c>
      <c r="E138" s="248" t="s">
        <v>760</v>
      </c>
      <c r="F138" s="249" t="s">
        <v>761</v>
      </c>
      <c r="G138" s="250" t="s">
        <v>759</v>
      </c>
      <c r="H138" s="251">
        <v>1</v>
      </c>
      <c r="I138" s="252"/>
      <c r="J138" s="253">
        <f>ROUND(I138*H138,2)</f>
        <v>0</v>
      </c>
      <c r="K138" s="249" t="s">
        <v>19</v>
      </c>
      <c r="L138" s="254"/>
      <c r="M138" s="255" t="s">
        <v>19</v>
      </c>
      <c r="N138" s="256" t="s">
        <v>43</v>
      </c>
      <c r="O138" s="8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AR138" s="222" t="s">
        <v>507</v>
      </c>
      <c r="AT138" s="222" t="s">
        <v>257</v>
      </c>
      <c r="AU138" s="222" t="s">
        <v>82</v>
      </c>
      <c r="AY138" s="16" t="s">
        <v>147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80</v>
      </c>
      <c r="BK138" s="223">
        <f>ROUND(I138*H138,2)</f>
        <v>0</v>
      </c>
      <c r="BL138" s="16" t="s">
        <v>271</v>
      </c>
      <c r="BM138" s="222" t="s">
        <v>251</v>
      </c>
    </row>
    <row r="139" s="11" customFormat="1" ht="22.8" customHeight="1">
      <c r="B139" s="195"/>
      <c r="C139" s="196"/>
      <c r="D139" s="197" t="s">
        <v>71</v>
      </c>
      <c r="E139" s="209" t="s">
        <v>762</v>
      </c>
      <c r="F139" s="209" t="s">
        <v>763</v>
      </c>
      <c r="G139" s="196"/>
      <c r="H139" s="196"/>
      <c r="I139" s="199"/>
      <c r="J139" s="210">
        <f>BK139</f>
        <v>0</v>
      </c>
      <c r="K139" s="196"/>
      <c r="L139" s="201"/>
      <c r="M139" s="202"/>
      <c r="N139" s="203"/>
      <c r="O139" s="203"/>
      <c r="P139" s="204">
        <f>P140</f>
        <v>0</v>
      </c>
      <c r="Q139" s="203"/>
      <c r="R139" s="204">
        <f>R140</f>
        <v>0</v>
      </c>
      <c r="S139" s="203"/>
      <c r="T139" s="205">
        <f>T140</f>
        <v>0</v>
      </c>
      <c r="AR139" s="206" t="s">
        <v>156</v>
      </c>
      <c r="AT139" s="207" t="s">
        <v>71</v>
      </c>
      <c r="AU139" s="207" t="s">
        <v>80</v>
      </c>
      <c r="AY139" s="206" t="s">
        <v>147</v>
      </c>
      <c r="BK139" s="208">
        <f>BK140</f>
        <v>0</v>
      </c>
    </row>
    <row r="140" s="1" customFormat="1" ht="24" customHeight="1">
      <c r="B140" s="37"/>
      <c r="C140" s="211" t="s">
        <v>199</v>
      </c>
      <c r="D140" s="211" t="s">
        <v>149</v>
      </c>
      <c r="E140" s="212" t="s">
        <v>764</v>
      </c>
      <c r="F140" s="213" t="s">
        <v>765</v>
      </c>
      <c r="G140" s="214" t="s">
        <v>759</v>
      </c>
      <c r="H140" s="215">
        <v>1.05</v>
      </c>
      <c r="I140" s="216"/>
      <c r="J140" s="217">
        <f>ROUND(I140*H140,2)</f>
        <v>0</v>
      </c>
      <c r="K140" s="213" t="s">
        <v>19</v>
      </c>
      <c r="L140" s="42"/>
      <c r="M140" s="257" t="s">
        <v>19</v>
      </c>
      <c r="N140" s="258" t="s">
        <v>43</v>
      </c>
      <c r="O140" s="259"/>
      <c r="P140" s="260">
        <f>O140*H140</f>
        <v>0</v>
      </c>
      <c r="Q140" s="260">
        <v>0</v>
      </c>
      <c r="R140" s="260">
        <f>Q140*H140</f>
        <v>0</v>
      </c>
      <c r="S140" s="260">
        <v>0</v>
      </c>
      <c r="T140" s="261">
        <f>S140*H140</f>
        <v>0</v>
      </c>
      <c r="AR140" s="222" t="s">
        <v>271</v>
      </c>
      <c r="AT140" s="222" t="s">
        <v>149</v>
      </c>
      <c r="AU140" s="222" t="s">
        <v>82</v>
      </c>
      <c r="AY140" s="16" t="s">
        <v>147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80</v>
      </c>
      <c r="BK140" s="223">
        <f>ROUND(I140*H140,2)</f>
        <v>0</v>
      </c>
      <c r="BL140" s="16" t="s">
        <v>271</v>
      </c>
      <c r="BM140" s="222" t="s">
        <v>255</v>
      </c>
    </row>
    <row r="141" s="1" customFormat="1" ht="6.96" customHeight="1">
      <c r="B141" s="57"/>
      <c r="C141" s="58"/>
      <c r="D141" s="58"/>
      <c r="E141" s="58"/>
      <c r="F141" s="58"/>
      <c r="G141" s="58"/>
      <c r="H141" s="58"/>
      <c r="I141" s="161"/>
      <c r="J141" s="58"/>
      <c r="K141" s="58"/>
      <c r="L141" s="42"/>
    </row>
  </sheetData>
  <sheetProtection sheet="1" autoFilter="0" formatColumns="0" formatRows="0" objects="1" scenarios="1" spinCount="100000" saltValue="lBh9H2bn/353AV2vIQw/vC8yrYvbJNOk8SWJmsdqgbQOGr/ndY2sG/BYk1UFIeCCbabSq3O/vByk2ciQRw2O6A==" hashValue="NUOOgb64HyV71zkHOhswAaM4TuiXcA782vQVm16Ur0ABCcO4FqXenI2aFvTLI5sJh6x2KYHH/3UYCCcs8Zk/nA==" algorithmName="SHA-512" password="CC35"/>
  <autoFilter ref="C89:K14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94</v>
      </c>
      <c r="AZ2" s="127" t="s">
        <v>49</v>
      </c>
      <c r="BA2" s="127" t="s">
        <v>680</v>
      </c>
      <c r="BB2" s="127" t="s">
        <v>112</v>
      </c>
      <c r="BC2" s="127" t="s">
        <v>766</v>
      </c>
      <c r="BD2" s="127" t="s">
        <v>82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114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115</v>
      </c>
      <c r="I8" s="135"/>
      <c r="L8" s="42"/>
    </row>
    <row r="9" s="1" customFormat="1" ht="36.96" customHeight="1">
      <c r="B9" s="42"/>
      <c r="E9" s="136" t="s">
        <v>767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35</v>
      </c>
      <c r="I12" s="138" t="s">
        <v>23</v>
      </c>
      <c r="J12" s="139" t="str">
        <f>'Rekapitulace stavby'!AN8</f>
        <v>16. 3. 2019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27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tr">
        <f>IF('Rekapitulace stavby'!AN16="","",'Rekapitulace stavby'!AN16)</f>
        <v/>
      </c>
      <c r="L20" s="42"/>
    </row>
    <row r="21" s="1" customFormat="1" ht="18" customHeight="1">
      <c r="B21" s="42"/>
      <c r="E21" s="137" t="str">
        <f>IF('Rekapitulace stavby'!E17="","",'Rekapitulace stavby'!E17)</f>
        <v>VIS,a.s.</v>
      </c>
      <c r="I21" s="138" t="s">
        <v>28</v>
      </c>
      <c r="J21" s="137" t="str">
        <f>IF('Rekapitulace stavby'!AN17="","",'Rekapitulace stavby'!AN17)</f>
        <v/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tr">
        <f>IF('Rekapitulace stavby'!AN19="","",'Rekapitulace stavby'!AN19)</f>
        <v/>
      </c>
      <c r="L23" s="42"/>
    </row>
    <row r="24" s="1" customFormat="1" ht="18" customHeight="1">
      <c r="B24" s="42"/>
      <c r="E24" s="137" t="str">
        <f>IF('Rekapitulace stavby'!E20="","",'Rekapitulace stavby'!E20)</f>
        <v xml:space="preserve"> </v>
      </c>
      <c r="I24" s="138" t="s">
        <v>28</v>
      </c>
      <c r="J24" s="137" t="str">
        <f>IF('Rekapitulace stavby'!AN20="","",'Rekapitulace stavby'!AN20)</f>
        <v/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ROUND(J90,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ROUND((SUM(BE90:BE141)),  2)</f>
        <v>0</v>
      </c>
      <c r="I33" s="150">
        <v>0.20999999999999999</v>
      </c>
      <c r="J33" s="149">
        <f>ROUND(((SUM(BE90:BE141))*I33),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ROUND((SUM(BF90:BF141)),  2)</f>
        <v>0</v>
      </c>
      <c r="I34" s="150">
        <v>0.14999999999999999</v>
      </c>
      <c r="J34" s="149">
        <f>ROUND(((SUM(BF90:BF141))*I34),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ROUND((SUM(BG90:BG141)),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ROUND((SUM(BH90:BH141)),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ROUND((SUM(BI90:BI141)),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117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115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05 - SO 05.2 - Čerpací stanice odpadních vod ČS2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8" t="s">
        <v>23</v>
      </c>
      <c r="J52" s="70" t="str">
        <f>IF(J12="","",J12)</f>
        <v>16. 3. 2019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15.15" customHeight="1">
      <c r="B54" s="37"/>
      <c r="C54" s="31" t="s">
        <v>25</v>
      </c>
      <c r="D54" s="38"/>
      <c r="E54" s="38"/>
      <c r="F54" s="26" t="str">
        <f>E15</f>
        <v>Město Bakov nad Jizerou</v>
      </c>
      <c r="G54" s="38"/>
      <c r="H54" s="38"/>
      <c r="I54" s="138" t="s">
        <v>31</v>
      </c>
      <c r="J54" s="35" t="str">
        <f>E21</f>
        <v>VIS,a.s.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118</v>
      </c>
      <c r="D57" s="167"/>
      <c r="E57" s="167"/>
      <c r="F57" s="167"/>
      <c r="G57" s="167"/>
      <c r="H57" s="167"/>
      <c r="I57" s="168"/>
      <c r="J57" s="169" t="s">
        <v>119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J90</f>
        <v>0</v>
      </c>
      <c r="K59" s="38"/>
      <c r="L59" s="42"/>
      <c r="AU59" s="16" t="s">
        <v>120</v>
      </c>
    </row>
    <row r="60" s="8" customFormat="1" ht="24.96" customHeight="1">
      <c r="B60" s="171"/>
      <c r="C60" s="172"/>
      <c r="D60" s="173" t="s">
        <v>121</v>
      </c>
      <c r="E60" s="174"/>
      <c r="F60" s="174"/>
      <c r="G60" s="174"/>
      <c r="H60" s="174"/>
      <c r="I60" s="175"/>
      <c r="J60" s="176">
        <f>J91</f>
        <v>0</v>
      </c>
      <c r="K60" s="172"/>
      <c r="L60" s="177"/>
    </row>
    <row r="61" s="9" customFormat="1" ht="19.92" customHeight="1">
      <c r="B61" s="178"/>
      <c r="C61" s="179"/>
      <c r="D61" s="180" t="s">
        <v>122</v>
      </c>
      <c r="E61" s="181"/>
      <c r="F61" s="181"/>
      <c r="G61" s="181"/>
      <c r="H61" s="181"/>
      <c r="I61" s="182"/>
      <c r="J61" s="183">
        <f>J92</f>
        <v>0</v>
      </c>
      <c r="K61" s="179"/>
      <c r="L61" s="184"/>
    </row>
    <row r="62" s="9" customFormat="1" ht="19.92" customHeight="1">
      <c r="B62" s="178"/>
      <c r="C62" s="179"/>
      <c r="D62" s="180" t="s">
        <v>710</v>
      </c>
      <c r="E62" s="181"/>
      <c r="F62" s="181"/>
      <c r="G62" s="181"/>
      <c r="H62" s="181"/>
      <c r="I62" s="182"/>
      <c r="J62" s="183">
        <f>J119</f>
        <v>0</v>
      </c>
      <c r="K62" s="179"/>
      <c r="L62" s="184"/>
    </row>
    <row r="63" s="9" customFormat="1" ht="19.92" customHeight="1">
      <c r="B63" s="178"/>
      <c r="C63" s="179"/>
      <c r="D63" s="180" t="s">
        <v>527</v>
      </c>
      <c r="E63" s="181"/>
      <c r="F63" s="181"/>
      <c r="G63" s="181"/>
      <c r="H63" s="181"/>
      <c r="I63" s="182"/>
      <c r="J63" s="183">
        <f>J122</f>
        <v>0</v>
      </c>
      <c r="K63" s="179"/>
      <c r="L63" s="184"/>
    </row>
    <row r="64" s="9" customFormat="1" ht="19.92" customHeight="1">
      <c r="B64" s="178"/>
      <c r="C64" s="179"/>
      <c r="D64" s="180" t="s">
        <v>126</v>
      </c>
      <c r="E64" s="181"/>
      <c r="F64" s="181"/>
      <c r="G64" s="181"/>
      <c r="H64" s="181"/>
      <c r="I64" s="182"/>
      <c r="J64" s="183">
        <f>J127</f>
        <v>0</v>
      </c>
      <c r="K64" s="179"/>
      <c r="L64" s="184"/>
    </row>
    <row r="65" s="9" customFormat="1" ht="14.88" customHeight="1">
      <c r="B65" s="178"/>
      <c r="C65" s="179"/>
      <c r="D65" s="180" t="s">
        <v>711</v>
      </c>
      <c r="E65" s="181"/>
      <c r="F65" s="181"/>
      <c r="G65" s="181"/>
      <c r="H65" s="181"/>
      <c r="I65" s="182"/>
      <c r="J65" s="183">
        <f>J130</f>
        <v>0</v>
      </c>
      <c r="K65" s="179"/>
      <c r="L65" s="184"/>
    </row>
    <row r="66" s="8" customFormat="1" ht="24.96" customHeight="1">
      <c r="B66" s="171"/>
      <c r="C66" s="172"/>
      <c r="D66" s="173" t="s">
        <v>529</v>
      </c>
      <c r="E66" s="174"/>
      <c r="F66" s="174"/>
      <c r="G66" s="174"/>
      <c r="H66" s="174"/>
      <c r="I66" s="175"/>
      <c r="J66" s="176">
        <f>J132</f>
        <v>0</v>
      </c>
      <c r="K66" s="172"/>
      <c r="L66" s="177"/>
    </row>
    <row r="67" s="9" customFormat="1" ht="19.92" customHeight="1">
      <c r="B67" s="178"/>
      <c r="C67" s="179"/>
      <c r="D67" s="180" t="s">
        <v>712</v>
      </c>
      <c r="E67" s="181"/>
      <c r="F67" s="181"/>
      <c r="G67" s="181"/>
      <c r="H67" s="181"/>
      <c r="I67" s="182"/>
      <c r="J67" s="183">
        <f>J133</f>
        <v>0</v>
      </c>
      <c r="K67" s="179"/>
      <c r="L67" s="184"/>
    </row>
    <row r="68" s="8" customFormat="1" ht="24.96" customHeight="1">
      <c r="B68" s="171"/>
      <c r="C68" s="172"/>
      <c r="D68" s="173" t="s">
        <v>128</v>
      </c>
      <c r="E68" s="174"/>
      <c r="F68" s="174"/>
      <c r="G68" s="174"/>
      <c r="H68" s="174"/>
      <c r="I68" s="175"/>
      <c r="J68" s="176">
        <f>J136</f>
        <v>0</v>
      </c>
      <c r="K68" s="172"/>
      <c r="L68" s="177"/>
    </row>
    <row r="69" s="9" customFormat="1" ht="19.92" customHeight="1">
      <c r="B69" s="178"/>
      <c r="C69" s="179"/>
      <c r="D69" s="180" t="s">
        <v>531</v>
      </c>
      <c r="E69" s="181"/>
      <c r="F69" s="181"/>
      <c r="G69" s="181"/>
      <c r="H69" s="181"/>
      <c r="I69" s="182"/>
      <c r="J69" s="183">
        <f>J137</f>
        <v>0</v>
      </c>
      <c r="K69" s="179"/>
      <c r="L69" s="184"/>
    </row>
    <row r="70" s="9" customFormat="1" ht="19.92" customHeight="1">
      <c r="B70" s="178"/>
      <c r="C70" s="179"/>
      <c r="D70" s="180" t="s">
        <v>713</v>
      </c>
      <c r="E70" s="181"/>
      <c r="F70" s="181"/>
      <c r="G70" s="181"/>
      <c r="H70" s="181"/>
      <c r="I70" s="182"/>
      <c r="J70" s="183">
        <f>J140</f>
        <v>0</v>
      </c>
      <c r="K70" s="179"/>
      <c r="L70" s="184"/>
    </row>
    <row r="71" s="1" customFormat="1" ht="21.84" customHeight="1">
      <c r="B71" s="37"/>
      <c r="C71" s="38"/>
      <c r="D71" s="38"/>
      <c r="E71" s="38"/>
      <c r="F71" s="38"/>
      <c r="G71" s="38"/>
      <c r="H71" s="38"/>
      <c r="I71" s="135"/>
      <c r="J71" s="38"/>
      <c r="K71" s="38"/>
      <c r="L71" s="42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61"/>
      <c r="J72" s="58"/>
      <c r="K72" s="58"/>
      <c r="L72" s="42"/>
    </row>
    <row r="76" s="1" customFormat="1" ht="6.96" customHeight="1">
      <c r="B76" s="59"/>
      <c r="C76" s="60"/>
      <c r="D76" s="60"/>
      <c r="E76" s="60"/>
      <c r="F76" s="60"/>
      <c r="G76" s="60"/>
      <c r="H76" s="60"/>
      <c r="I76" s="164"/>
      <c r="J76" s="60"/>
      <c r="K76" s="60"/>
      <c r="L76" s="42"/>
    </row>
    <row r="77" s="1" customFormat="1" ht="24.96" customHeight="1">
      <c r="B77" s="37"/>
      <c r="C77" s="22" t="s">
        <v>132</v>
      </c>
      <c r="D77" s="38"/>
      <c r="E77" s="38"/>
      <c r="F77" s="38"/>
      <c r="G77" s="38"/>
      <c r="H77" s="38"/>
      <c r="I77" s="135"/>
      <c r="J77" s="38"/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5"/>
      <c r="J78" s="38"/>
      <c r="K78" s="38"/>
      <c r="L78" s="42"/>
    </row>
    <row r="79" s="1" customFormat="1" ht="12" customHeight="1">
      <c r="B79" s="37"/>
      <c r="C79" s="31" t="s">
        <v>16</v>
      </c>
      <c r="D79" s="38"/>
      <c r="E79" s="38"/>
      <c r="F79" s="38"/>
      <c r="G79" s="38"/>
      <c r="H79" s="38"/>
      <c r="I79" s="135"/>
      <c r="J79" s="38"/>
      <c r="K79" s="38"/>
      <c r="L79" s="42"/>
    </row>
    <row r="80" s="1" customFormat="1" ht="16.5" customHeight="1">
      <c r="B80" s="37"/>
      <c r="C80" s="38"/>
      <c r="D80" s="38"/>
      <c r="E80" s="165" t="str">
        <f>E7</f>
        <v>Dostavba kanalizace v místní části Malá Bělá, uznatelné náklady</v>
      </c>
      <c r="F80" s="31"/>
      <c r="G80" s="31"/>
      <c r="H80" s="31"/>
      <c r="I80" s="135"/>
      <c r="J80" s="38"/>
      <c r="K80" s="38"/>
      <c r="L80" s="42"/>
    </row>
    <row r="81" s="1" customFormat="1" ht="12" customHeight="1">
      <c r="B81" s="37"/>
      <c r="C81" s="31" t="s">
        <v>115</v>
      </c>
      <c r="D81" s="38"/>
      <c r="E81" s="38"/>
      <c r="F81" s="38"/>
      <c r="G81" s="38"/>
      <c r="H81" s="38"/>
      <c r="I81" s="135"/>
      <c r="J81" s="38"/>
      <c r="K81" s="38"/>
      <c r="L81" s="42"/>
    </row>
    <row r="82" s="1" customFormat="1" ht="16.5" customHeight="1">
      <c r="B82" s="37"/>
      <c r="C82" s="38"/>
      <c r="D82" s="38"/>
      <c r="E82" s="67" t="str">
        <f>E9</f>
        <v>05 - SO 05.2 - Čerpací stanice odpadních vod ČS2</v>
      </c>
      <c r="F82" s="38"/>
      <c r="G82" s="38"/>
      <c r="H82" s="38"/>
      <c r="I82" s="135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5"/>
      <c r="J83" s="38"/>
      <c r="K83" s="38"/>
      <c r="L83" s="42"/>
    </row>
    <row r="84" s="1" customFormat="1" ht="12" customHeight="1">
      <c r="B84" s="37"/>
      <c r="C84" s="31" t="s">
        <v>21</v>
      </c>
      <c r="D84" s="38"/>
      <c r="E84" s="38"/>
      <c r="F84" s="26" t="str">
        <f>F12</f>
        <v xml:space="preserve"> </v>
      </c>
      <c r="G84" s="38"/>
      <c r="H84" s="38"/>
      <c r="I84" s="138" t="s">
        <v>23</v>
      </c>
      <c r="J84" s="70" t="str">
        <f>IF(J12="","",J12)</f>
        <v>16. 3. 2019</v>
      </c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35"/>
      <c r="J85" s="38"/>
      <c r="K85" s="38"/>
      <c r="L85" s="42"/>
    </row>
    <row r="86" s="1" customFormat="1" ht="15.15" customHeight="1">
      <c r="B86" s="37"/>
      <c r="C86" s="31" t="s">
        <v>25</v>
      </c>
      <c r="D86" s="38"/>
      <c r="E86" s="38"/>
      <c r="F86" s="26" t="str">
        <f>E15</f>
        <v>Město Bakov nad Jizerou</v>
      </c>
      <c r="G86" s="38"/>
      <c r="H86" s="38"/>
      <c r="I86" s="138" t="s">
        <v>31</v>
      </c>
      <c r="J86" s="35" t="str">
        <f>E21</f>
        <v>VIS,a.s.</v>
      </c>
      <c r="K86" s="38"/>
      <c r="L86" s="42"/>
    </row>
    <row r="87" s="1" customFormat="1" ht="15.15" customHeight="1">
      <c r="B87" s="37"/>
      <c r="C87" s="31" t="s">
        <v>29</v>
      </c>
      <c r="D87" s="38"/>
      <c r="E87" s="38"/>
      <c r="F87" s="26" t="str">
        <f>IF(E18="","",E18)</f>
        <v>Vyplň údaj</v>
      </c>
      <c r="G87" s="38"/>
      <c r="H87" s="38"/>
      <c r="I87" s="138" t="s">
        <v>34</v>
      </c>
      <c r="J87" s="35" t="str">
        <f>E24</f>
        <v xml:space="preserve"> </v>
      </c>
      <c r="K87" s="38"/>
      <c r="L87" s="42"/>
    </row>
    <row r="88" s="1" customFormat="1" ht="10.32" customHeight="1">
      <c r="B88" s="37"/>
      <c r="C88" s="38"/>
      <c r="D88" s="38"/>
      <c r="E88" s="38"/>
      <c r="F88" s="38"/>
      <c r="G88" s="38"/>
      <c r="H88" s="38"/>
      <c r="I88" s="135"/>
      <c r="J88" s="38"/>
      <c r="K88" s="38"/>
      <c r="L88" s="42"/>
    </row>
    <row r="89" s="10" customFormat="1" ht="29.28" customHeight="1">
      <c r="B89" s="185"/>
      <c r="C89" s="186" t="s">
        <v>133</v>
      </c>
      <c r="D89" s="187" t="s">
        <v>57</v>
      </c>
      <c r="E89" s="187" t="s">
        <v>53</v>
      </c>
      <c r="F89" s="187" t="s">
        <v>54</v>
      </c>
      <c r="G89" s="187" t="s">
        <v>134</v>
      </c>
      <c r="H89" s="187" t="s">
        <v>135</v>
      </c>
      <c r="I89" s="188" t="s">
        <v>136</v>
      </c>
      <c r="J89" s="187" t="s">
        <v>119</v>
      </c>
      <c r="K89" s="189" t="s">
        <v>137</v>
      </c>
      <c r="L89" s="190"/>
      <c r="M89" s="90" t="s">
        <v>19</v>
      </c>
      <c r="N89" s="91" t="s">
        <v>42</v>
      </c>
      <c r="O89" s="91" t="s">
        <v>138</v>
      </c>
      <c r="P89" s="91" t="s">
        <v>139</v>
      </c>
      <c r="Q89" s="91" t="s">
        <v>140</v>
      </c>
      <c r="R89" s="91" t="s">
        <v>141</v>
      </c>
      <c r="S89" s="91" t="s">
        <v>142</v>
      </c>
      <c r="T89" s="92" t="s">
        <v>143</v>
      </c>
    </row>
    <row r="90" s="1" customFormat="1" ht="22.8" customHeight="1">
      <c r="B90" s="37"/>
      <c r="C90" s="97" t="s">
        <v>144</v>
      </c>
      <c r="D90" s="38"/>
      <c r="E90" s="38"/>
      <c r="F90" s="38"/>
      <c r="G90" s="38"/>
      <c r="H90" s="38"/>
      <c r="I90" s="135"/>
      <c r="J90" s="191">
        <f>BK90</f>
        <v>0</v>
      </c>
      <c r="K90" s="38"/>
      <c r="L90" s="42"/>
      <c r="M90" s="93"/>
      <c r="N90" s="94"/>
      <c r="O90" s="94"/>
      <c r="P90" s="192">
        <f>P91+P132+P136</f>
        <v>0</v>
      </c>
      <c r="Q90" s="94"/>
      <c r="R90" s="192">
        <f>R91+R132+R136</f>
        <v>0</v>
      </c>
      <c r="S90" s="94"/>
      <c r="T90" s="193">
        <f>T91+T132+T136</f>
        <v>0</v>
      </c>
      <c r="AT90" s="16" t="s">
        <v>71</v>
      </c>
      <c r="AU90" s="16" t="s">
        <v>120</v>
      </c>
      <c r="BK90" s="194">
        <f>BK91+BK132+BK136</f>
        <v>0</v>
      </c>
    </row>
    <row r="91" s="11" customFormat="1" ht="25.92" customHeight="1">
      <c r="B91" s="195"/>
      <c r="C91" s="196"/>
      <c r="D91" s="197" t="s">
        <v>71</v>
      </c>
      <c r="E91" s="198" t="s">
        <v>145</v>
      </c>
      <c r="F91" s="198" t="s">
        <v>146</v>
      </c>
      <c r="G91" s="196"/>
      <c r="H91" s="196"/>
      <c r="I91" s="199"/>
      <c r="J91" s="200">
        <f>BK91</f>
        <v>0</v>
      </c>
      <c r="K91" s="196"/>
      <c r="L91" s="201"/>
      <c r="M91" s="202"/>
      <c r="N91" s="203"/>
      <c r="O91" s="203"/>
      <c r="P91" s="204">
        <f>P92+P119+P122+P127</f>
        <v>0</v>
      </c>
      <c r="Q91" s="203"/>
      <c r="R91" s="204">
        <f>R92+R119+R122+R127</f>
        <v>0</v>
      </c>
      <c r="S91" s="203"/>
      <c r="T91" s="205">
        <f>T92+T119+T122+T127</f>
        <v>0</v>
      </c>
      <c r="AR91" s="206" t="s">
        <v>80</v>
      </c>
      <c r="AT91" s="207" t="s">
        <v>71</v>
      </c>
      <c r="AU91" s="207" t="s">
        <v>72</v>
      </c>
      <c r="AY91" s="206" t="s">
        <v>147</v>
      </c>
      <c r="BK91" s="208">
        <f>BK92+BK119+BK122+BK127</f>
        <v>0</v>
      </c>
    </row>
    <row r="92" s="11" customFormat="1" ht="22.8" customHeight="1">
      <c r="B92" s="195"/>
      <c r="C92" s="196"/>
      <c r="D92" s="197" t="s">
        <v>71</v>
      </c>
      <c r="E92" s="209" t="s">
        <v>80</v>
      </c>
      <c r="F92" s="209" t="s">
        <v>148</v>
      </c>
      <c r="G92" s="196"/>
      <c r="H92" s="196"/>
      <c r="I92" s="199"/>
      <c r="J92" s="210">
        <f>BK92</f>
        <v>0</v>
      </c>
      <c r="K92" s="196"/>
      <c r="L92" s="201"/>
      <c r="M92" s="202"/>
      <c r="N92" s="203"/>
      <c r="O92" s="203"/>
      <c r="P92" s="204">
        <f>SUM(P93:P118)</f>
        <v>0</v>
      </c>
      <c r="Q92" s="203"/>
      <c r="R92" s="204">
        <f>SUM(R93:R118)</f>
        <v>0</v>
      </c>
      <c r="S92" s="203"/>
      <c r="T92" s="205">
        <f>SUM(T93:T118)</f>
        <v>0</v>
      </c>
      <c r="AR92" s="206" t="s">
        <v>80</v>
      </c>
      <c r="AT92" s="207" t="s">
        <v>71</v>
      </c>
      <c r="AU92" s="207" t="s">
        <v>80</v>
      </c>
      <c r="AY92" s="206" t="s">
        <v>147</v>
      </c>
      <c r="BK92" s="208">
        <f>SUM(BK93:BK118)</f>
        <v>0</v>
      </c>
    </row>
    <row r="93" s="1" customFormat="1" ht="24" customHeight="1">
      <c r="B93" s="37"/>
      <c r="C93" s="211" t="s">
        <v>80</v>
      </c>
      <c r="D93" s="211" t="s">
        <v>149</v>
      </c>
      <c r="E93" s="212" t="s">
        <v>714</v>
      </c>
      <c r="F93" s="213" t="s">
        <v>715</v>
      </c>
      <c r="G93" s="214" t="s">
        <v>112</v>
      </c>
      <c r="H93" s="215">
        <v>28.459</v>
      </c>
      <c r="I93" s="216"/>
      <c r="J93" s="217">
        <f>ROUND(I93*H93,2)</f>
        <v>0</v>
      </c>
      <c r="K93" s="213" t="s">
        <v>19</v>
      </c>
      <c r="L93" s="42"/>
      <c r="M93" s="218" t="s">
        <v>19</v>
      </c>
      <c r="N93" s="219" t="s">
        <v>43</v>
      </c>
      <c r="O93" s="82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AR93" s="222" t="s">
        <v>153</v>
      </c>
      <c r="AT93" s="222" t="s">
        <v>149</v>
      </c>
      <c r="AU93" s="222" t="s">
        <v>82</v>
      </c>
      <c r="AY93" s="16" t="s">
        <v>147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80</v>
      </c>
      <c r="BK93" s="223">
        <f>ROUND(I93*H93,2)</f>
        <v>0</v>
      </c>
      <c r="BL93" s="16" t="s">
        <v>153</v>
      </c>
      <c r="BM93" s="222" t="s">
        <v>82</v>
      </c>
    </row>
    <row r="94" s="12" customFormat="1">
      <c r="B94" s="224"/>
      <c r="C94" s="225"/>
      <c r="D94" s="226" t="s">
        <v>195</v>
      </c>
      <c r="E94" s="227" t="s">
        <v>19</v>
      </c>
      <c r="F94" s="228" t="s">
        <v>532</v>
      </c>
      <c r="G94" s="225"/>
      <c r="H94" s="229">
        <v>28.459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AT94" s="235" t="s">
        <v>195</v>
      </c>
      <c r="AU94" s="235" t="s">
        <v>82</v>
      </c>
      <c r="AV94" s="12" t="s">
        <v>82</v>
      </c>
      <c r="AW94" s="12" t="s">
        <v>33</v>
      </c>
      <c r="AX94" s="12" t="s">
        <v>80</v>
      </c>
      <c r="AY94" s="235" t="s">
        <v>147</v>
      </c>
    </row>
    <row r="95" s="1" customFormat="1" ht="24" customHeight="1">
      <c r="B95" s="37"/>
      <c r="C95" s="211" t="s">
        <v>82</v>
      </c>
      <c r="D95" s="211" t="s">
        <v>149</v>
      </c>
      <c r="E95" s="212" t="s">
        <v>716</v>
      </c>
      <c r="F95" s="213" t="s">
        <v>717</v>
      </c>
      <c r="G95" s="214" t="s">
        <v>112</v>
      </c>
      <c r="H95" s="215">
        <v>18.972999999999999</v>
      </c>
      <c r="I95" s="216"/>
      <c r="J95" s="217">
        <f>ROUND(I95*H95,2)</f>
        <v>0</v>
      </c>
      <c r="K95" s="213" t="s">
        <v>19</v>
      </c>
      <c r="L95" s="42"/>
      <c r="M95" s="218" t="s">
        <v>19</v>
      </c>
      <c r="N95" s="219" t="s">
        <v>43</v>
      </c>
      <c r="O95" s="82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AR95" s="222" t="s">
        <v>153</v>
      </c>
      <c r="AT95" s="222" t="s">
        <v>149</v>
      </c>
      <c r="AU95" s="222" t="s">
        <v>82</v>
      </c>
      <c r="AY95" s="16" t="s">
        <v>147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80</v>
      </c>
      <c r="BK95" s="223">
        <f>ROUND(I95*H95,2)</f>
        <v>0</v>
      </c>
      <c r="BL95" s="16" t="s">
        <v>153</v>
      </c>
      <c r="BM95" s="222" t="s">
        <v>153</v>
      </c>
    </row>
    <row r="96" s="12" customFormat="1">
      <c r="B96" s="224"/>
      <c r="C96" s="225"/>
      <c r="D96" s="226" t="s">
        <v>195</v>
      </c>
      <c r="E96" s="227" t="s">
        <v>19</v>
      </c>
      <c r="F96" s="228" t="s">
        <v>768</v>
      </c>
      <c r="G96" s="225"/>
      <c r="H96" s="229">
        <v>94.863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AT96" s="235" t="s">
        <v>195</v>
      </c>
      <c r="AU96" s="235" t="s">
        <v>82</v>
      </c>
      <c r="AV96" s="12" t="s">
        <v>82</v>
      </c>
      <c r="AW96" s="12" t="s">
        <v>33</v>
      </c>
      <c r="AX96" s="12" t="s">
        <v>72</v>
      </c>
      <c r="AY96" s="235" t="s">
        <v>147</v>
      </c>
    </row>
    <row r="97" s="13" customFormat="1">
      <c r="B97" s="236"/>
      <c r="C97" s="237"/>
      <c r="D97" s="226" t="s">
        <v>195</v>
      </c>
      <c r="E97" s="238" t="s">
        <v>49</v>
      </c>
      <c r="F97" s="239" t="s">
        <v>201</v>
      </c>
      <c r="G97" s="237"/>
      <c r="H97" s="240">
        <v>94.863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AT97" s="246" t="s">
        <v>195</v>
      </c>
      <c r="AU97" s="246" t="s">
        <v>82</v>
      </c>
      <c r="AV97" s="13" t="s">
        <v>153</v>
      </c>
      <c r="AW97" s="13" t="s">
        <v>33</v>
      </c>
      <c r="AX97" s="13" t="s">
        <v>72</v>
      </c>
      <c r="AY97" s="246" t="s">
        <v>147</v>
      </c>
    </row>
    <row r="98" s="12" customFormat="1">
      <c r="B98" s="224"/>
      <c r="C98" s="225"/>
      <c r="D98" s="226" t="s">
        <v>195</v>
      </c>
      <c r="E98" s="227" t="s">
        <v>19</v>
      </c>
      <c r="F98" s="228" t="s">
        <v>534</v>
      </c>
      <c r="G98" s="225"/>
      <c r="H98" s="229">
        <v>18.972999999999999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AT98" s="235" t="s">
        <v>195</v>
      </c>
      <c r="AU98" s="235" t="s">
        <v>82</v>
      </c>
      <c r="AV98" s="12" t="s">
        <v>82</v>
      </c>
      <c r="AW98" s="12" t="s">
        <v>33</v>
      </c>
      <c r="AX98" s="12" t="s">
        <v>80</v>
      </c>
      <c r="AY98" s="235" t="s">
        <v>147</v>
      </c>
    </row>
    <row r="99" s="1" customFormat="1" ht="24" customHeight="1">
      <c r="B99" s="37"/>
      <c r="C99" s="211" t="s">
        <v>156</v>
      </c>
      <c r="D99" s="211" t="s">
        <v>149</v>
      </c>
      <c r="E99" s="212" t="s">
        <v>719</v>
      </c>
      <c r="F99" s="213" t="s">
        <v>720</v>
      </c>
      <c r="G99" s="214" t="s">
        <v>112</v>
      </c>
      <c r="H99" s="215">
        <v>14.228999999999999</v>
      </c>
      <c r="I99" s="216"/>
      <c r="J99" s="217">
        <f>ROUND(I99*H99,2)</f>
        <v>0</v>
      </c>
      <c r="K99" s="213" t="s">
        <v>19</v>
      </c>
      <c r="L99" s="42"/>
      <c r="M99" s="218" t="s">
        <v>19</v>
      </c>
      <c r="N99" s="219" t="s">
        <v>43</v>
      </c>
      <c r="O99" s="82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22" t="s">
        <v>153</v>
      </c>
      <c r="AT99" s="222" t="s">
        <v>149</v>
      </c>
      <c r="AU99" s="222" t="s">
        <v>82</v>
      </c>
      <c r="AY99" s="16" t="s">
        <v>147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80</v>
      </c>
      <c r="BK99" s="223">
        <f>ROUND(I99*H99,2)</f>
        <v>0</v>
      </c>
      <c r="BL99" s="16" t="s">
        <v>153</v>
      </c>
      <c r="BM99" s="222" t="s">
        <v>159</v>
      </c>
    </row>
    <row r="100" s="12" customFormat="1">
      <c r="B100" s="224"/>
      <c r="C100" s="225"/>
      <c r="D100" s="226" t="s">
        <v>195</v>
      </c>
      <c r="E100" s="227" t="s">
        <v>19</v>
      </c>
      <c r="F100" s="228" t="s">
        <v>535</v>
      </c>
      <c r="G100" s="225"/>
      <c r="H100" s="229">
        <v>14.228999999999999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AT100" s="235" t="s">
        <v>195</v>
      </c>
      <c r="AU100" s="235" t="s">
        <v>82</v>
      </c>
      <c r="AV100" s="12" t="s">
        <v>82</v>
      </c>
      <c r="AW100" s="12" t="s">
        <v>33</v>
      </c>
      <c r="AX100" s="12" t="s">
        <v>80</v>
      </c>
      <c r="AY100" s="235" t="s">
        <v>147</v>
      </c>
    </row>
    <row r="101" s="1" customFormat="1" ht="24" customHeight="1">
      <c r="B101" s="37"/>
      <c r="C101" s="211" t="s">
        <v>153</v>
      </c>
      <c r="D101" s="211" t="s">
        <v>149</v>
      </c>
      <c r="E101" s="212" t="s">
        <v>721</v>
      </c>
      <c r="F101" s="213" t="s">
        <v>722</v>
      </c>
      <c r="G101" s="214" t="s">
        <v>112</v>
      </c>
      <c r="H101" s="215">
        <v>14.228999999999999</v>
      </c>
      <c r="I101" s="216"/>
      <c r="J101" s="217">
        <f>ROUND(I101*H101,2)</f>
        <v>0</v>
      </c>
      <c r="K101" s="213" t="s">
        <v>19</v>
      </c>
      <c r="L101" s="42"/>
      <c r="M101" s="218" t="s">
        <v>19</v>
      </c>
      <c r="N101" s="219" t="s">
        <v>43</v>
      </c>
      <c r="O101" s="82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AR101" s="222" t="s">
        <v>153</v>
      </c>
      <c r="AT101" s="222" t="s">
        <v>149</v>
      </c>
      <c r="AU101" s="222" t="s">
        <v>82</v>
      </c>
      <c r="AY101" s="16" t="s">
        <v>147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153</v>
      </c>
      <c r="BM101" s="222" t="s">
        <v>162</v>
      </c>
    </row>
    <row r="102" s="12" customFormat="1">
      <c r="B102" s="224"/>
      <c r="C102" s="225"/>
      <c r="D102" s="226" t="s">
        <v>195</v>
      </c>
      <c r="E102" s="227" t="s">
        <v>19</v>
      </c>
      <c r="F102" s="228" t="s">
        <v>535</v>
      </c>
      <c r="G102" s="225"/>
      <c r="H102" s="229">
        <v>14.228999999999999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AT102" s="235" t="s">
        <v>195</v>
      </c>
      <c r="AU102" s="235" t="s">
        <v>82</v>
      </c>
      <c r="AV102" s="12" t="s">
        <v>82</v>
      </c>
      <c r="AW102" s="12" t="s">
        <v>33</v>
      </c>
      <c r="AX102" s="12" t="s">
        <v>80</v>
      </c>
      <c r="AY102" s="235" t="s">
        <v>147</v>
      </c>
    </row>
    <row r="103" s="1" customFormat="1" ht="24" customHeight="1">
      <c r="B103" s="37"/>
      <c r="C103" s="211" t="s">
        <v>163</v>
      </c>
      <c r="D103" s="211" t="s">
        <v>149</v>
      </c>
      <c r="E103" s="212" t="s">
        <v>723</v>
      </c>
      <c r="F103" s="213" t="s">
        <v>724</v>
      </c>
      <c r="G103" s="214" t="s">
        <v>112</v>
      </c>
      <c r="H103" s="215">
        <v>18.972999999999999</v>
      </c>
      <c r="I103" s="216"/>
      <c r="J103" s="217">
        <f>ROUND(I103*H103,2)</f>
        <v>0</v>
      </c>
      <c r="K103" s="213" t="s">
        <v>19</v>
      </c>
      <c r="L103" s="42"/>
      <c r="M103" s="218" t="s">
        <v>19</v>
      </c>
      <c r="N103" s="219" t="s">
        <v>43</v>
      </c>
      <c r="O103" s="82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AR103" s="222" t="s">
        <v>153</v>
      </c>
      <c r="AT103" s="222" t="s">
        <v>149</v>
      </c>
      <c r="AU103" s="222" t="s">
        <v>82</v>
      </c>
      <c r="AY103" s="16" t="s">
        <v>147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80</v>
      </c>
      <c r="BK103" s="223">
        <f>ROUND(I103*H103,2)</f>
        <v>0</v>
      </c>
      <c r="BL103" s="16" t="s">
        <v>153</v>
      </c>
      <c r="BM103" s="222" t="s">
        <v>107</v>
      </c>
    </row>
    <row r="104" s="12" customFormat="1">
      <c r="B104" s="224"/>
      <c r="C104" s="225"/>
      <c r="D104" s="226" t="s">
        <v>195</v>
      </c>
      <c r="E104" s="227" t="s">
        <v>19</v>
      </c>
      <c r="F104" s="228" t="s">
        <v>534</v>
      </c>
      <c r="G104" s="225"/>
      <c r="H104" s="229">
        <v>18.972999999999999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AT104" s="235" t="s">
        <v>195</v>
      </c>
      <c r="AU104" s="235" t="s">
        <v>82</v>
      </c>
      <c r="AV104" s="12" t="s">
        <v>82</v>
      </c>
      <c r="AW104" s="12" t="s">
        <v>33</v>
      </c>
      <c r="AX104" s="12" t="s">
        <v>80</v>
      </c>
      <c r="AY104" s="235" t="s">
        <v>147</v>
      </c>
    </row>
    <row r="105" s="1" customFormat="1" ht="16.5" customHeight="1">
      <c r="B105" s="37"/>
      <c r="C105" s="211" t="s">
        <v>159</v>
      </c>
      <c r="D105" s="211" t="s">
        <v>149</v>
      </c>
      <c r="E105" s="212" t="s">
        <v>725</v>
      </c>
      <c r="F105" s="213" t="s">
        <v>726</v>
      </c>
      <c r="G105" s="214" t="s">
        <v>152</v>
      </c>
      <c r="H105" s="215">
        <v>86.239999999999995</v>
      </c>
      <c r="I105" s="216"/>
      <c r="J105" s="217">
        <f>ROUND(I105*H105,2)</f>
        <v>0</v>
      </c>
      <c r="K105" s="213" t="s">
        <v>19</v>
      </c>
      <c r="L105" s="42"/>
      <c r="M105" s="218" t="s">
        <v>19</v>
      </c>
      <c r="N105" s="219" t="s">
        <v>43</v>
      </c>
      <c r="O105" s="82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AR105" s="222" t="s">
        <v>153</v>
      </c>
      <c r="AT105" s="222" t="s">
        <v>149</v>
      </c>
      <c r="AU105" s="222" t="s">
        <v>82</v>
      </c>
      <c r="AY105" s="16" t="s">
        <v>147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80</v>
      </c>
      <c r="BK105" s="223">
        <f>ROUND(I105*H105,2)</f>
        <v>0</v>
      </c>
      <c r="BL105" s="16" t="s">
        <v>153</v>
      </c>
      <c r="BM105" s="222" t="s">
        <v>168</v>
      </c>
    </row>
    <row r="106" s="1" customFormat="1" ht="16.5" customHeight="1">
      <c r="B106" s="37"/>
      <c r="C106" s="211" t="s">
        <v>169</v>
      </c>
      <c r="D106" s="211" t="s">
        <v>149</v>
      </c>
      <c r="E106" s="212" t="s">
        <v>727</v>
      </c>
      <c r="F106" s="213" t="s">
        <v>728</v>
      </c>
      <c r="G106" s="214" t="s">
        <v>152</v>
      </c>
      <c r="H106" s="215">
        <v>86.239999999999995</v>
      </c>
      <c r="I106" s="216"/>
      <c r="J106" s="217">
        <f>ROUND(I106*H106,2)</f>
        <v>0</v>
      </c>
      <c r="K106" s="213" t="s">
        <v>19</v>
      </c>
      <c r="L106" s="42"/>
      <c r="M106" s="218" t="s">
        <v>19</v>
      </c>
      <c r="N106" s="219" t="s">
        <v>43</v>
      </c>
      <c r="O106" s="82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AR106" s="222" t="s">
        <v>153</v>
      </c>
      <c r="AT106" s="222" t="s">
        <v>149</v>
      </c>
      <c r="AU106" s="222" t="s">
        <v>82</v>
      </c>
      <c r="AY106" s="16" t="s">
        <v>147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80</v>
      </c>
      <c r="BK106" s="223">
        <f>ROUND(I106*H106,2)</f>
        <v>0</v>
      </c>
      <c r="BL106" s="16" t="s">
        <v>153</v>
      </c>
      <c r="BM106" s="222" t="s">
        <v>173</v>
      </c>
    </row>
    <row r="107" s="1" customFormat="1" ht="24" customHeight="1">
      <c r="B107" s="37"/>
      <c r="C107" s="211" t="s">
        <v>162</v>
      </c>
      <c r="D107" s="211" t="s">
        <v>149</v>
      </c>
      <c r="E107" s="212" t="s">
        <v>729</v>
      </c>
      <c r="F107" s="213" t="s">
        <v>730</v>
      </c>
      <c r="G107" s="214" t="s">
        <v>112</v>
      </c>
      <c r="H107" s="215">
        <v>61.661000000000001</v>
      </c>
      <c r="I107" s="216"/>
      <c r="J107" s="217">
        <f>ROUND(I107*H107,2)</f>
        <v>0</v>
      </c>
      <c r="K107" s="213" t="s">
        <v>19</v>
      </c>
      <c r="L107" s="42"/>
      <c r="M107" s="218" t="s">
        <v>19</v>
      </c>
      <c r="N107" s="219" t="s">
        <v>43</v>
      </c>
      <c r="O107" s="82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AR107" s="222" t="s">
        <v>153</v>
      </c>
      <c r="AT107" s="222" t="s">
        <v>149</v>
      </c>
      <c r="AU107" s="222" t="s">
        <v>82</v>
      </c>
      <c r="AY107" s="16" t="s">
        <v>147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80</v>
      </c>
      <c r="BK107" s="223">
        <f>ROUND(I107*H107,2)</f>
        <v>0</v>
      </c>
      <c r="BL107" s="16" t="s">
        <v>153</v>
      </c>
      <c r="BM107" s="222" t="s">
        <v>176</v>
      </c>
    </row>
    <row r="108" s="12" customFormat="1">
      <c r="B108" s="224"/>
      <c r="C108" s="225"/>
      <c r="D108" s="226" t="s">
        <v>195</v>
      </c>
      <c r="E108" s="227" t="s">
        <v>19</v>
      </c>
      <c r="F108" s="228" t="s">
        <v>227</v>
      </c>
      <c r="G108" s="225"/>
      <c r="H108" s="229">
        <v>61.661000000000001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195</v>
      </c>
      <c r="AU108" s="235" t="s">
        <v>82</v>
      </c>
      <c r="AV108" s="12" t="s">
        <v>82</v>
      </c>
      <c r="AW108" s="12" t="s">
        <v>33</v>
      </c>
      <c r="AX108" s="12" t="s">
        <v>80</v>
      </c>
      <c r="AY108" s="235" t="s">
        <v>147</v>
      </c>
    </row>
    <row r="109" s="1" customFormat="1" ht="24" customHeight="1">
      <c r="B109" s="37"/>
      <c r="C109" s="211" t="s">
        <v>177</v>
      </c>
      <c r="D109" s="211" t="s">
        <v>149</v>
      </c>
      <c r="E109" s="212" t="s">
        <v>731</v>
      </c>
      <c r="F109" s="213" t="s">
        <v>732</v>
      </c>
      <c r="G109" s="214" t="s">
        <v>112</v>
      </c>
      <c r="H109" s="215">
        <v>33.201999999999998</v>
      </c>
      <c r="I109" s="216"/>
      <c r="J109" s="217">
        <f>ROUND(I109*H109,2)</f>
        <v>0</v>
      </c>
      <c r="K109" s="213" t="s">
        <v>19</v>
      </c>
      <c r="L109" s="42"/>
      <c r="M109" s="218" t="s">
        <v>19</v>
      </c>
      <c r="N109" s="219" t="s">
        <v>43</v>
      </c>
      <c r="O109" s="82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AR109" s="222" t="s">
        <v>153</v>
      </c>
      <c r="AT109" s="222" t="s">
        <v>149</v>
      </c>
      <c r="AU109" s="222" t="s">
        <v>82</v>
      </c>
      <c r="AY109" s="16" t="s">
        <v>147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80</v>
      </c>
      <c r="BK109" s="223">
        <f>ROUND(I109*H109,2)</f>
        <v>0</v>
      </c>
      <c r="BL109" s="16" t="s">
        <v>153</v>
      </c>
      <c r="BM109" s="222" t="s">
        <v>180</v>
      </c>
    </row>
    <row r="110" s="12" customFormat="1">
      <c r="B110" s="224"/>
      <c r="C110" s="225"/>
      <c r="D110" s="226" t="s">
        <v>195</v>
      </c>
      <c r="E110" s="227" t="s">
        <v>19</v>
      </c>
      <c r="F110" s="228" t="s">
        <v>231</v>
      </c>
      <c r="G110" s="225"/>
      <c r="H110" s="229">
        <v>33.201999999999998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AT110" s="235" t="s">
        <v>195</v>
      </c>
      <c r="AU110" s="235" t="s">
        <v>82</v>
      </c>
      <c r="AV110" s="12" t="s">
        <v>82</v>
      </c>
      <c r="AW110" s="12" t="s">
        <v>33</v>
      </c>
      <c r="AX110" s="12" t="s">
        <v>80</v>
      </c>
      <c r="AY110" s="235" t="s">
        <v>147</v>
      </c>
    </row>
    <row r="111" s="1" customFormat="1" ht="24" customHeight="1">
      <c r="B111" s="37"/>
      <c r="C111" s="211" t="s">
        <v>107</v>
      </c>
      <c r="D111" s="211" t="s">
        <v>149</v>
      </c>
      <c r="E111" s="212" t="s">
        <v>233</v>
      </c>
      <c r="F111" s="213" t="s">
        <v>234</v>
      </c>
      <c r="G111" s="214" t="s">
        <v>112</v>
      </c>
      <c r="H111" s="215">
        <v>33.201999999999998</v>
      </c>
      <c r="I111" s="216"/>
      <c r="J111" s="217">
        <f>ROUND(I111*H111,2)</f>
        <v>0</v>
      </c>
      <c r="K111" s="213" t="s">
        <v>19</v>
      </c>
      <c r="L111" s="42"/>
      <c r="M111" s="218" t="s">
        <v>19</v>
      </c>
      <c r="N111" s="219" t="s">
        <v>43</v>
      </c>
      <c r="O111" s="82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AR111" s="222" t="s">
        <v>153</v>
      </c>
      <c r="AT111" s="222" t="s">
        <v>149</v>
      </c>
      <c r="AU111" s="222" t="s">
        <v>82</v>
      </c>
      <c r="AY111" s="16" t="s">
        <v>147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80</v>
      </c>
      <c r="BK111" s="223">
        <f>ROUND(I111*H111,2)</f>
        <v>0</v>
      </c>
      <c r="BL111" s="16" t="s">
        <v>153</v>
      </c>
      <c r="BM111" s="222" t="s">
        <v>183</v>
      </c>
    </row>
    <row r="112" s="12" customFormat="1">
      <c r="B112" s="224"/>
      <c r="C112" s="225"/>
      <c r="D112" s="226" t="s">
        <v>195</v>
      </c>
      <c r="E112" s="227" t="s">
        <v>19</v>
      </c>
      <c r="F112" s="228" t="s">
        <v>231</v>
      </c>
      <c r="G112" s="225"/>
      <c r="H112" s="229">
        <v>33.201999999999998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AT112" s="235" t="s">
        <v>195</v>
      </c>
      <c r="AU112" s="235" t="s">
        <v>82</v>
      </c>
      <c r="AV112" s="12" t="s">
        <v>82</v>
      </c>
      <c r="AW112" s="12" t="s">
        <v>33</v>
      </c>
      <c r="AX112" s="12" t="s">
        <v>80</v>
      </c>
      <c r="AY112" s="235" t="s">
        <v>147</v>
      </c>
    </row>
    <row r="113" s="1" customFormat="1" ht="24" customHeight="1">
      <c r="B113" s="37"/>
      <c r="C113" s="211" t="s">
        <v>184</v>
      </c>
      <c r="D113" s="211" t="s">
        <v>149</v>
      </c>
      <c r="E113" s="212" t="s">
        <v>236</v>
      </c>
      <c r="F113" s="213" t="s">
        <v>237</v>
      </c>
      <c r="G113" s="214" t="s">
        <v>112</v>
      </c>
      <c r="H113" s="215">
        <v>199.21199999999999</v>
      </c>
      <c r="I113" s="216"/>
      <c r="J113" s="217">
        <f>ROUND(I113*H113,2)</f>
        <v>0</v>
      </c>
      <c r="K113" s="213" t="s">
        <v>19</v>
      </c>
      <c r="L113" s="42"/>
      <c r="M113" s="218" t="s">
        <v>19</v>
      </c>
      <c r="N113" s="219" t="s">
        <v>43</v>
      </c>
      <c r="O113" s="82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22" t="s">
        <v>153</v>
      </c>
      <c r="AT113" s="222" t="s">
        <v>149</v>
      </c>
      <c r="AU113" s="222" t="s">
        <v>82</v>
      </c>
      <c r="AY113" s="16" t="s">
        <v>147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80</v>
      </c>
      <c r="BK113" s="223">
        <f>ROUND(I113*H113,2)</f>
        <v>0</v>
      </c>
      <c r="BL113" s="16" t="s">
        <v>153</v>
      </c>
      <c r="BM113" s="222" t="s">
        <v>187</v>
      </c>
    </row>
    <row r="114" s="12" customFormat="1">
      <c r="B114" s="224"/>
      <c r="C114" s="225"/>
      <c r="D114" s="226" t="s">
        <v>195</v>
      </c>
      <c r="E114" s="225"/>
      <c r="F114" s="228" t="s">
        <v>769</v>
      </c>
      <c r="G114" s="225"/>
      <c r="H114" s="229">
        <v>199.21199999999999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AT114" s="235" t="s">
        <v>195</v>
      </c>
      <c r="AU114" s="235" t="s">
        <v>82</v>
      </c>
      <c r="AV114" s="12" t="s">
        <v>82</v>
      </c>
      <c r="AW114" s="12" t="s">
        <v>4</v>
      </c>
      <c r="AX114" s="12" t="s">
        <v>80</v>
      </c>
      <c r="AY114" s="235" t="s">
        <v>147</v>
      </c>
    </row>
    <row r="115" s="1" customFormat="1" ht="16.5" customHeight="1">
      <c r="B115" s="37"/>
      <c r="C115" s="211" t="s">
        <v>168</v>
      </c>
      <c r="D115" s="211" t="s">
        <v>149</v>
      </c>
      <c r="E115" s="212" t="s">
        <v>734</v>
      </c>
      <c r="F115" s="213" t="s">
        <v>735</v>
      </c>
      <c r="G115" s="214" t="s">
        <v>112</v>
      </c>
      <c r="H115" s="215">
        <v>23.702999999999999</v>
      </c>
      <c r="I115" s="216"/>
      <c r="J115" s="217">
        <f>ROUND(I115*H115,2)</f>
        <v>0</v>
      </c>
      <c r="K115" s="213" t="s">
        <v>19</v>
      </c>
      <c r="L115" s="42"/>
      <c r="M115" s="218" t="s">
        <v>19</v>
      </c>
      <c r="N115" s="219" t="s">
        <v>43</v>
      </c>
      <c r="O115" s="82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AR115" s="222" t="s">
        <v>153</v>
      </c>
      <c r="AT115" s="222" t="s">
        <v>149</v>
      </c>
      <c r="AU115" s="222" t="s">
        <v>82</v>
      </c>
      <c r="AY115" s="16" t="s">
        <v>147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80</v>
      </c>
      <c r="BK115" s="223">
        <f>ROUND(I115*H115,2)</f>
        <v>0</v>
      </c>
      <c r="BL115" s="16" t="s">
        <v>153</v>
      </c>
      <c r="BM115" s="222" t="s">
        <v>190</v>
      </c>
    </row>
    <row r="116" s="1" customFormat="1" ht="16.5" customHeight="1">
      <c r="B116" s="37"/>
      <c r="C116" s="211" t="s">
        <v>191</v>
      </c>
      <c r="D116" s="211" t="s">
        <v>149</v>
      </c>
      <c r="E116" s="212" t="s">
        <v>244</v>
      </c>
      <c r="F116" s="213" t="s">
        <v>245</v>
      </c>
      <c r="G116" s="214" t="s">
        <v>112</v>
      </c>
      <c r="H116" s="215">
        <v>23.702999999999999</v>
      </c>
      <c r="I116" s="216"/>
      <c r="J116" s="217">
        <f>ROUND(I116*H116,2)</f>
        <v>0</v>
      </c>
      <c r="K116" s="213" t="s">
        <v>19</v>
      </c>
      <c r="L116" s="42"/>
      <c r="M116" s="218" t="s">
        <v>19</v>
      </c>
      <c r="N116" s="219" t="s">
        <v>43</v>
      </c>
      <c r="O116" s="82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AR116" s="222" t="s">
        <v>153</v>
      </c>
      <c r="AT116" s="222" t="s">
        <v>149</v>
      </c>
      <c r="AU116" s="222" t="s">
        <v>82</v>
      </c>
      <c r="AY116" s="16" t="s">
        <v>147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80</v>
      </c>
      <c r="BK116" s="223">
        <f>ROUND(I116*H116,2)</f>
        <v>0</v>
      </c>
      <c r="BL116" s="16" t="s">
        <v>153</v>
      </c>
      <c r="BM116" s="222" t="s">
        <v>194</v>
      </c>
    </row>
    <row r="117" s="1" customFormat="1" ht="24" customHeight="1">
      <c r="B117" s="37"/>
      <c r="C117" s="211" t="s">
        <v>173</v>
      </c>
      <c r="D117" s="211" t="s">
        <v>149</v>
      </c>
      <c r="E117" s="212" t="s">
        <v>248</v>
      </c>
      <c r="F117" s="213" t="s">
        <v>249</v>
      </c>
      <c r="G117" s="214" t="s">
        <v>250</v>
      </c>
      <c r="H117" s="215">
        <v>37.923999999999999</v>
      </c>
      <c r="I117" s="216"/>
      <c r="J117" s="217">
        <f>ROUND(I117*H117,2)</f>
        <v>0</v>
      </c>
      <c r="K117" s="213" t="s">
        <v>19</v>
      </c>
      <c r="L117" s="42"/>
      <c r="M117" s="218" t="s">
        <v>19</v>
      </c>
      <c r="N117" s="219" t="s">
        <v>43</v>
      </c>
      <c r="O117" s="82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222" t="s">
        <v>153</v>
      </c>
      <c r="AT117" s="222" t="s">
        <v>149</v>
      </c>
      <c r="AU117" s="222" t="s">
        <v>82</v>
      </c>
      <c r="AY117" s="16" t="s">
        <v>147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80</v>
      </c>
      <c r="BK117" s="223">
        <f>ROUND(I117*H117,2)</f>
        <v>0</v>
      </c>
      <c r="BL117" s="16" t="s">
        <v>153</v>
      </c>
      <c r="BM117" s="222" t="s">
        <v>199</v>
      </c>
    </row>
    <row r="118" s="1" customFormat="1" ht="24" customHeight="1">
      <c r="B118" s="37"/>
      <c r="C118" s="211" t="s">
        <v>8</v>
      </c>
      <c r="D118" s="211" t="s">
        <v>149</v>
      </c>
      <c r="E118" s="212" t="s">
        <v>253</v>
      </c>
      <c r="F118" s="213" t="s">
        <v>254</v>
      </c>
      <c r="G118" s="214" t="s">
        <v>112</v>
      </c>
      <c r="H118" s="215">
        <v>71.161000000000001</v>
      </c>
      <c r="I118" s="216"/>
      <c r="J118" s="217">
        <f>ROUND(I118*H118,2)</f>
        <v>0</v>
      </c>
      <c r="K118" s="213" t="s">
        <v>19</v>
      </c>
      <c r="L118" s="42"/>
      <c r="M118" s="218" t="s">
        <v>19</v>
      </c>
      <c r="N118" s="219" t="s">
        <v>43</v>
      </c>
      <c r="O118" s="82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AR118" s="222" t="s">
        <v>153</v>
      </c>
      <c r="AT118" s="222" t="s">
        <v>149</v>
      </c>
      <c r="AU118" s="222" t="s">
        <v>82</v>
      </c>
      <c r="AY118" s="16" t="s">
        <v>147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80</v>
      </c>
      <c r="BK118" s="223">
        <f>ROUND(I118*H118,2)</f>
        <v>0</v>
      </c>
      <c r="BL118" s="16" t="s">
        <v>153</v>
      </c>
      <c r="BM118" s="222" t="s">
        <v>205</v>
      </c>
    </row>
    <row r="119" s="11" customFormat="1" ht="22.8" customHeight="1">
      <c r="B119" s="195"/>
      <c r="C119" s="196"/>
      <c r="D119" s="197" t="s">
        <v>71</v>
      </c>
      <c r="E119" s="209" t="s">
        <v>82</v>
      </c>
      <c r="F119" s="209" t="s">
        <v>736</v>
      </c>
      <c r="G119" s="196"/>
      <c r="H119" s="196"/>
      <c r="I119" s="199"/>
      <c r="J119" s="210">
        <f>BK119</f>
        <v>0</v>
      </c>
      <c r="K119" s="196"/>
      <c r="L119" s="201"/>
      <c r="M119" s="202"/>
      <c r="N119" s="203"/>
      <c r="O119" s="203"/>
      <c r="P119" s="204">
        <f>SUM(P120:P121)</f>
        <v>0</v>
      </c>
      <c r="Q119" s="203"/>
      <c r="R119" s="204">
        <f>SUM(R120:R121)</f>
        <v>0</v>
      </c>
      <c r="S119" s="203"/>
      <c r="T119" s="205">
        <f>SUM(T120:T121)</f>
        <v>0</v>
      </c>
      <c r="AR119" s="206" t="s">
        <v>80</v>
      </c>
      <c r="AT119" s="207" t="s">
        <v>71</v>
      </c>
      <c r="AU119" s="207" t="s">
        <v>80</v>
      </c>
      <c r="AY119" s="206" t="s">
        <v>147</v>
      </c>
      <c r="BK119" s="208">
        <f>SUM(BK120:BK121)</f>
        <v>0</v>
      </c>
    </row>
    <row r="120" s="1" customFormat="1" ht="24" customHeight="1">
      <c r="B120" s="37"/>
      <c r="C120" s="211" t="s">
        <v>176</v>
      </c>
      <c r="D120" s="211" t="s">
        <v>149</v>
      </c>
      <c r="E120" s="212" t="s">
        <v>737</v>
      </c>
      <c r="F120" s="213" t="s">
        <v>738</v>
      </c>
      <c r="G120" s="214" t="s">
        <v>112</v>
      </c>
      <c r="H120" s="215">
        <v>3.0720000000000001</v>
      </c>
      <c r="I120" s="216"/>
      <c r="J120" s="217">
        <f>ROUND(I120*H120,2)</f>
        <v>0</v>
      </c>
      <c r="K120" s="213" t="s">
        <v>19</v>
      </c>
      <c r="L120" s="42"/>
      <c r="M120" s="218" t="s">
        <v>19</v>
      </c>
      <c r="N120" s="219" t="s">
        <v>43</v>
      </c>
      <c r="O120" s="8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AR120" s="222" t="s">
        <v>153</v>
      </c>
      <c r="AT120" s="222" t="s">
        <v>149</v>
      </c>
      <c r="AU120" s="222" t="s">
        <v>82</v>
      </c>
      <c r="AY120" s="16" t="s">
        <v>147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80</v>
      </c>
      <c r="BK120" s="223">
        <f>ROUND(I120*H120,2)</f>
        <v>0</v>
      </c>
      <c r="BL120" s="16" t="s">
        <v>153</v>
      </c>
      <c r="BM120" s="222" t="s">
        <v>209</v>
      </c>
    </row>
    <row r="121" s="1" customFormat="1" ht="24" customHeight="1">
      <c r="B121" s="37"/>
      <c r="C121" s="211" t="s">
        <v>210</v>
      </c>
      <c r="D121" s="211" t="s">
        <v>149</v>
      </c>
      <c r="E121" s="212" t="s">
        <v>739</v>
      </c>
      <c r="F121" s="213" t="s">
        <v>740</v>
      </c>
      <c r="G121" s="214" t="s">
        <v>112</v>
      </c>
      <c r="H121" s="215">
        <v>1.024</v>
      </c>
      <c r="I121" s="216"/>
      <c r="J121" s="217">
        <f>ROUND(I121*H121,2)</f>
        <v>0</v>
      </c>
      <c r="K121" s="213" t="s">
        <v>19</v>
      </c>
      <c r="L121" s="42"/>
      <c r="M121" s="218" t="s">
        <v>19</v>
      </c>
      <c r="N121" s="219" t="s">
        <v>43</v>
      </c>
      <c r="O121" s="8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AR121" s="222" t="s">
        <v>153</v>
      </c>
      <c r="AT121" s="222" t="s">
        <v>149</v>
      </c>
      <c r="AU121" s="222" t="s">
        <v>82</v>
      </c>
      <c r="AY121" s="16" t="s">
        <v>147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80</v>
      </c>
      <c r="BK121" s="223">
        <f>ROUND(I121*H121,2)</f>
        <v>0</v>
      </c>
      <c r="BL121" s="16" t="s">
        <v>153</v>
      </c>
      <c r="BM121" s="222" t="s">
        <v>213</v>
      </c>
    </row>
    <row r="122" s="11" customFormat="1" ht="22.8" customHeight="1">
      <c r="B122" s="195"/>
      <c r="C122" s="196"/>
      <c r="D122" s="197" t="s">
        <v>71</v>
      </c>
      <c r="E122" s="209" t="s">
        <v>156</v>
      </c>
      <c r="F122" s="209" t="s">
        <v>552</v>
      </c>
      <c r="G122" s="196"/>
      <c r="H122" s="196"/>
      <c r="I122" s="199"/>
      <c r="J122" s="210">
        <f>BK122</f>
        <v>0</v>
      </c>
      <c r="K122" s="196"/>
      <c r="L122" s="201"/>
      <c r="M122" s="202"/>
      <c r="N122" s="203"/>
      <c r="O122" s="203"/>
      <c r="P122" s="204">
        <f>SUM(P123:P126)</f>
        <v>0</v>
      </c>
      <c r="Q122" s="203"/>
      <c r="R122" s="204">
        <f>SUM(R123:R126)</f>
        <v>0</v>
      </c>
      <c r="S122" s="203"/>
      <c r="T122" s="205">
        <f>SUM(T123:T126)</f>
        <v>0</v>
      </c>
      <c r="AR122" s="206" t="s">
        <v>80</v>
      </c>
      <c r="AT122" s="207" t="s">
        <v>71</v>
      </c>
      <c r="AU122" s="207" t="s">
        <v>80</v>
      </c>
      <c r="AY122" s="206" t="s">
        <v>147</v>
      </c>
      <c r="BK122" s="208">
        <f>SUM(BK123:BK126)</f>
        <v>0</v>
      </c>
    </row>
    <row r="123" s="1" customFormat="1" ht="24" customHeight="1">
      <c r="B123" s="37"/>
      <c r="C123" s="211" t="s">
        <v>180</v>
      </c>
      <c r="D123" s="211" t="s">
        <v>149</v>
      </c>
      <c r="E123" s="212" t="s">
        <v>770</v>
      </c>
      <c r="F123" s="213" t="s">
        <v>771</v>
      </c>
      <c r="G123" s="214" t="s">
        <v>112</v>
      </c>
      <c r="H123" s="215">
        <v>21.600000000000001</v>
      </c>
      <c r="I123" s="216"/>
      <c r="J123" s="217">
        <f>ROUND(I123*H123,2)</f>
        <v>0</v>
      </c>
      <c r="K123" s="213" t="s">
        <v>19</v>
      </c>
      <c r="L123" s="42"/>
      <c r="M123" s="218" t="s">
        <v>19</v>
      </c>
      <c r="N123" s="219" t="s">
        <v>43</v>
      </c>
      <c r="O123" s="8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AR123" s="222" t="s">
        <v>153</v>
      </c>
      <c r="AT123" s="222" t="s">
        <v>149</v>
      </c>
      <c r="AU123" s="222" t="s">
        <v>82</v>
      </c>
      <c r="AY123" s="16" t="s">
        <v>147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80</v>
      </c>
      <c r="BK123" s="223">
        <f>ROUND(I123*H123,2)</f>
        <v>0</v>
      </c>
      <c r="BL123" s="16" t="s">
        <v>153</v>
      </c>
      <c r="BM123" s="222" t="s">
        <v>216</v>
      </c>
    </row>
    <row r="124" s="1" customFormat="1" ht="24" customHeight="1">
      <c r="B124" s="37"/>
      <c r="C124" s="211" t="s">
        <v>217</v>
      </c>
      <c r="D124" s="211" t="s">
        <v>149</v>
      </c>
      <c r="E124" s="212" t="s">
        <v>741</v>
      </c>
      <c r="F124" s="213" t="s">
        <v>742</v>
      </c>
      <c r="G124" s="214" t="s">
        <v>112</v>
      </c>
      <c r="H124" s="215">
        <v>2.121</v>
      </c>
      <c r="I124" s="216"/>
      <c r="J124" s="217">
        <f>ROUND(I124*H124,2)</f>
        <v>0</v>
      </c>
      <c r="K124" s="213" t="s">
        <v>19</v>
      </c>
      <c r="L124" s="42"/>
      <c r="M124" s="218" t="s">
        <v>19</v>
      </c>
      <c r="N124" s="219" t="s">
        <v>43</v>
      </c>
      <c r="O124" s="8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AR124" s="222" t="s">
        <v>153</v>
      </c>
      <c r="AT124" s="222" t="s">
        <v>149</v>
      </c>
      <c r="AU124" s="222" t="s">
        <v>82</v>
      </c>
      <c r="AY124" s="16" t="s">
        <v>147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80</v>
      </c>
      <c r="BK124" s="223">
        <f>ROUND(I124*H124,2)</f>
        <v>0</v>
      </c>
      <c r="BL124" s="16" t="s">
        <v>153</v>
      </c>
      <c r="BM124" s="222" t="s">
        <v>220</v>
      </c>
    </row>
    <row r="125" s="1" customFormat="1" ht="24" customHeight="1">
      <c r="B125" s="37"/>
      <c r="C125" s="211" t="s">
        <v>183</v>
      </c>
      <c r="D125" s="211" t="s">
        <v>149</v>
      </c>
      <c r="E125" s="212" t="s">
        <v>743</v>
      </c>
      <c r="F125" s="213" t="s">
        <v>744</v>
      </c>
      <c r="G125" s="214" t="s">
        <v>152</v>
      </c>
      <c r="H125" s="215">
        <v>5.0270000000000001</v>
      </c>
      <c r="I125" s="216"/>
      <c r="J125" s="217">
        <f>ROUND(I125*H125,2)</f>
        <v>0</v>
      </c>
      <c r="K125" s="213" t="s">
        <v>19</v>
      </c>
      <c r="L125" s="42"/>
      <c r="M125" s="218" t="s">
        <v>19</v>
      </c>
      <c r="N125" s="219" t="s">
        <v>43</v>
      </c>
      <c r="O125" s="8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AR125" s="222" t="s">
        <v>153</v>
      </c>
      <c r="AT125" s="222" t="s">
        <v>149</v>
      </c>
      <c r="AU125" s="222" t="s">
        <v>82</v>
      </c>
      <c r="AY125" s="16" t="s">
        <v>147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80</v>
      </c>
      <c r="BK125" s="223">
        <f>ROUND(I125*H125,2)</f>
        <v>0</v>
      </c>
      <c r="BL125" s="16" t="s">
        <v>153</v>
      </c>
      <c r="BM125" s="222" t="s">
        <v>223</v>
      </c>
    </row>
    <row r="126" s="1" customFormat="1" ht="24" customHeight="1">
      <c r="B126" s="37"/>
      <c r="C126" s="211" t="s">
        <v>7</v>
      </c>
      <c r="D126" s="211" t="s">
        <v>149</v>
      </c>
      <c r="E126" s="212" t="s">
        <v>745</v>
      </c>
      <c r="F126" s="213" t="s">
        <v>746</v>
      </c>
      <c r="G126" s="214" t="s">
        <v>152</v>
      </c>
      <c r="H126" s="215">
        <v>5.0270000000000001</v>
      </c>
      <c r="I126" s="216"/>
      <c r="J126" s="217">
        <f>ROUND(I126*H126,2)</f>
        <v>0</v>
      </c>
      <c r="K126" s="213" t="s">
        <v>19</v>
      </c>
      <c r="L126" s="42"/>
      <c r="M126" s="218" t="s">
        <v>19</v>
      </c>
      <c r="N126" s="219" t="s">
        <v>43</v>
      </c>
      <c r="O126" s="8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AR126" s="222" t="s">
        <v>153</v>
      </c>
      <c r="AT126" s="222" t="s">
        <v>149</v>
      </c>
      <c r="AU126" s="222" t="s">
        <v>82</v>
      </c>
      <c r="AY126" s="16" t="s">
        <v>147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80</v>
      </c>
      <c r="BK126" s="223">
        <f>ROUND(I126*H126,2)</f>
        <v>0</v>
      </c>
      <c r="BL126" s="16" t="s">
        <v>153</v>
      </c>
      <c r="BM126" s="222" t="s">
        <v>226</v>
      </c>
    </row>
    <row r="127" s="11" customFormat="1" ht="22.8" customHeight="1">
      <c r="B127" s="195"/>
      <c r="C127" s="196"/>
      <c r="D127" s="197" t="s">
        <v>71</v>
      </c>
      <c r="E127" s="209" t="s">
        <v>177</v>
      </c>
      <c r="F127" s="209" t="s">
        <v>471</v>
      </c>
      <c r="G127" s="196"/>
      <c r="H127" s="196"/>
      <c r="I127" s="199"/>
      <c r="J127" s="210">
        <f>BK127</f>
        <v>0</v>
      </c>
      <c r="K127" s="196"/>
      <c r="L127" s="201"/>
      <c r="M127" s="202"/>
      <c r="N127" s="203"/>
      <c r="O127" s="203"/>
      <c r="P127" s="204">
        <f>P128+P129+P130</f>
        <v>0</v>
      </c>
      <c r="Q127" s="203"/>
      <c r="R127" s="204">
        <f>R128+R129+R130</f>
        <v>0</v>
      </c>
      <c r="S127" s="203"/>
      <c r="T127" s="205">
        <f>T128+T129+T130</f>
        <v>0</v>
      </c>
      <c r="AR127" s="206" t="s">
        <v>80</v>
      </c>
      <c r="AT127" s="207" t="s">
        <v>71</v>
      </c>
      <c r="AU127" s="207" t="s">
        <v>80</v>
      </c>
      <c r="AY127" s="206" t="s">
        <v>147</v>
      </c>
      <c r="BK127" s="208">
        <f>BK128+BK129+BK130</f>
        <v>0</v>
      </c>
    </row>
    <row r="128" s="1" customFormat="1" ht="24" customHeight="1">
      <c r="B128" s="37"/>
      <c r="C128" s="211" t="s">
        <v>187</v>
      </c>
      <c r="D128" s="211" t="s">
        <v>149</v>
      </c>
      <c r="E128" s="212" t="s">
        <v>630</v>
      </c>
      <c r="F128" s="213" t="s">
        <v>631</v>
      </c>
      <c r="G128" s="214" t="s">
        <v>298</v>
      </c>
      <c r="H128" s="215">
        <v>1</v>
      </c>
      <c r="I128" s="216"/>
      <c r="J128" s="217">
        <f>ROUND(I128*H128,2)</f>
        <v>0</v>
      </c>
      <c r="K128" s="213" t="s">
        <v>19</v>
      </c>
      <c r="L128" s="42"/>
      <c r="M128" s="218" t="s">
        <v>19</v>
      </c>
      <c r="N128" s="219" t="s">
        <v>43</v>
      </c>
      <c r="O128" s="8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AR128" s="222" t="s">
        <v>153</v>
      </c>
      <c r="AT128" s="222" t="s">
        <v>149</v>
      </c>
      <c r="AU128" s="222" t="s">
        <v>82</v>
      </c>
      <c r="AY128" s="16" t="s">
        <v>147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80</v>
      </c>
      <c r="BK128" s="223">
        <f>ROUND(I128*H128,2)</f>
        <v>0</v>
      </c>
      <c r="BL128" s="16" t="s">
        <v>153</v>
      </c>
      <c r="BM128" s="222" t="s">
        <v>230</v>
      </c>
    </row>
    <row r="129" s="1" customFormat="1" ht="24" customHeight="1">
      <c r="B129" s="37"/>
      <c r="C129" s="247" t="s">
        <v>232</v>
      </c>
      <c r="D129" s="247" t="s">
        <v>257</v>
      </c>
      <c r="E129" s="248" t="s">
        <v>747</v>
      </c>
      <c r="F129" s="249" t="s">
        <v>748</v>
      </c>
      <c r="G129" s="250" t="s">
        <v>298</v>
      </c>
      <c r="H129" s="251">
        <v>1</v>
      </c>
      <c r="I129" s="252"/>
      <c r="J129" s="253">
        <f>ROUND(I129*H129,2)</f>
        <v>0</v>
      </c>
      <c r="K129" s="249" t="s">
        <v>19</v>
      </c>
      <c r="L129" s="254"/>
      <c r="M129" s="255" t="s">
        <v>19</v>
      </c>
      <c r="N129" s="256" t="s">
        <v>43</v>
      </c>
      <c r="O129" s="8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AR129" s="222" t="s">
        <v>162</v>
      </c>
      <c r="AT129" s="222" t="s">
        <v>257</v>
      </c>
      <c r="AU129" s="222" t="s">
        <v>82</v>
      </c>
      <c r="AY129" s="16" t="s">
        <v>147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80</v>
      </c>
      <c r="BK129" s="223">
        <f>ROUND(I129*H129,2)</f>
        <v>0</v>
      </c>
      <c r="BL129" s="16" t="s">
        <v>153</v>
      </c>
      <c r="BM129" s="222" t="s">
        <v>235</v>
      </c>
    </row>
    <row r="130" s="11" customFormat="1" ht="20.88" customHeight="1">
      <c r="B130" s="195"/>
      <c r="C130" s="196"/>
      <c r="D130" s="197" t="s">
        <v>71</v>
      </c>
      <c r="E130" s="209" t="s">
        <v>493</v>
      </c>
      <c r="F130" s="209" t="s">
        <v>494</v>
      </c>
      <c r="G130" s="196"/>
      <c r="H130" s="196"/>
      <c r="I130" s="199"/>
      <c r="J130" s="210">
        <f>BK130</f>
        <v>0</v>
      </c>
      <c r="K130" s="196"/>
      <c r="L130" s="201"/>
      <c r="M130" s="202"/>
      <c r="N130" s="203"/>
      <c r="O130" s="203"/>
      <c r="P130" s="204">
        <f>P131</f>
        <v>0</v>
      </c>
      <c r="Q130" s="203"/>
      <c r="R130" s="204">
        <f>R131</f>
        <v>0</v>
      </c>
      <c r="S130" s="203"/>
      <c r="T130" s="205">
        <f>T131</f>
        <v>0</v>
      </c>
      <c r="AR130" s="206" t="s">
        <v>80</v>
      </c>
      <c r="AT130" s="207" t="s">
        <v>71</v>
      </c>
      <c r="AU130" s="207" t="s">
        <v>82</v>
      </c>
      <c r="AY130" s="206" t="s">
        <v>147</v>
      </c>
      <c r="BK130" s="208">
        <f>BK131</f>
        <v>0</v>
      </c>
    </row>
    <row r="131" s="1" customFormat="1" ht="24" customHeight="1">
      <c r="B131" s="37"/>
      <c r="C131" s="211" t="s">
        <v>190</v>
      </c>
      <c r="D131" s="211" t="s">
        <v>149</v>
      </c>
      <c r="E131" s="212" t="s">
        <v>749</v>
      </c>
      <c r="F131" s="213" t="s">
        <v>750</v>
      </c>
      <c r="G131" s="214" t="s">
        <v>250</v>
      </c>
      <c r="H131" s="215">
        <v>62.433999999999998</v>
      </c>
      <c r="I131" s="216"/>
      <c r="J131" s="217">
        <f>ROUND(I131*H131,2)</f>
        <v>0</v>
      </c>
      <c r="K131" s="213" t="s">
        <v>19</v>
      </c>
      <c r="L131" s="42"/>
      <c r="M131" s="218" t="s">
        <v>19</v>
      </c>
      <c r="N131" s="219" t="s">
        <v>43</v>
      </c>
      <c r="O131" s="8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AR131" s="222" t="s">
        <v>153</v>
      </c>
      <c r="AT131" s="222" t="s">
        <v>149</v>
      </c>
      <c r="AU131" s="222" t="s">
        <v>156</v>
      </c>
      <c r="AY131" s="16" t="s">
        <v>147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80</v>
      </c>
      <c r="BK131" s="223">
        <f>ROUND(I131*H131,2)</f>
        <v>0</v>
      </c>
      <c r="BL131" s="16" t="s">
        <v>153</v>
      </c>
      <c r="BM131" s="222" t="s">
        <v>238</v>
      </c>
    </row>
    <row r="132" s="11" customFormat="1" ht="25.92" customHeight="1">
      <c r="B132" s="195"/>
      <c r="C132" s="196"/>
      <c r="D132" s="197" t="s">
        <v>71</v>
      </c>
      <c r="E132" s="198" t="s">
        <v>634</v>
      </c>
      <c r="F132" s="198" t="s">
        <v>635</v>
      </c>
      <c r="G132" s="196"/>
      <c r="H132" s="196"/>
      <c r="I132" s="199"/>
      <c r="J132" s="200">
        <f>BK132</f>
        <v>0</v>
      </c>
      <c r="K132" s="196"/>
      <c r="L132" s="201"/>
      <c r="M132" s="202"/>
      <c r="N132" s="203"/>
      <c r="O132" s="203"/>
      <c r="P132" s="204">
        <f>P133</f>
        <v>0</v>
      </c>
      <c r="Q132" s="203"/>
      <c r="R132" s="204">
        <f>R133</f>
        <v>0</v>
      </c>
      <c r="S132" s="203"/>
      <c r="T132" s="205">
        <f>T133</f>
        <v>0</v>
      </c>
      <c r="AR132" s="206" t="s">
        <v>82</v>
      </c>
      <c r="AT132" s="207" t="s">
        <v>71</v>
      </c>
      <c r="AU132" s="207" t="s">
        <v>72</v>
      </c>
      <c r="AY132" s="206" t="s">
        <v>147</v>
      </c>
      <c r="BK132" s="208">
        <f>BK133</f>
        <v>0</v>
      </c>
    </row>
    <row r="133" s="11" customFormat="1" ht="22.8" customHeight="1">
      <c r="B133" s="195"/>
      <c r="C133" s="196"/>
      <c r="D133" s="197" t="s">
        <v>71</v>
      </c>
      <c r="E133" s="209" t="s">
        <v>751</v>
      </c>
      <c r="F133" s="209" t="s">
        <v>752</v>
      </c>
      <c r="G133" s="196"/>
      <c r="H133" s="196"/>
      <c r="I133" s="199"/>
      <c r="J133" s="210">
        <f>BK133</f>
        <v>0</v>
      </c>
      <c r="K133" s="196"/>
      <c r="L133" s="201"/>
      <c r="M133" s="202"/>
      <c r="N133" s="203"/>
      <c r="O133" s="203"/>
      <c r="P133" s="204">
        <f>SUM(P134:P135)</f>
        <v>0</v>
      </c>
      <c r="Q133" s="203"/>
      <c r="R133" s="204">
        <f>SUM(R134:R135)</f>
        <v>0</v>
      </c>
      <c r="S133" s="203"/>
      <c r="T133" s="205">
        <f>SUM(T134:T135)</f>
        <v>0</v>
      </c>
      <c r="AR133" s="206" t="s">
        <v>82</v>
      </c>
      <c r="AT133" s="207" t="s">
        <v>71</v>
      </c>
      <c r="AU133" s="207" t="s">
        <v>80</v>
      </c>
      <c r="AY133" s="206" t="s">
        <v>147</v>
      </c>
      <c r="BK133" s="208">
        <f>SUM(BK134:BK135)</f>
        <v>0</v>
      </c>
    </row>
    <row r="134" s="1" customFormat="1" ht="16.5" customHeight="1">
      <c r="B134" s="37"/>
      <c r="C134" s="211" t="s">
        <v>240</v>
      </c>
      <c r="D134" s="211" t="s">
        <v>149</v>
      </c>
      <c r="E134" s="212" t="s">
        <v>753</v>
      </c>
      <c r="F134" s="213" t="s">
        <v>754</v>
      </c>
      <c r="G134" s="214" t="s">
        <v>172</v>
      </c>
      <c r="H134" s="215">
        <v>4.25</v>
      </c>
      <c r="I134" s="216"/>
      <c r="J134" s="217">
        <f>ROUND(I134*H134,2)</f>
        <v>0</v>
      </c>
      <c r="K134" s="213" t="s">
        <v>19</v>
      </c>
      <c r="L134" s="42"/>
      <c r="M134" s="218" t="s">
        <v>19</v>
      </c>
      <c r="N134" s="219" t="s">
        <v>43</v>
      </c>
      <c r="O134" s="8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AR134" s="222" t="s">
        <v>176</v>
      </c>
      <c r="AT134" s="222" t="s">
        <v>149</v>
      </c>
      <c r="AU134" s="222" t="s">
        <v>82</v>
      </c>
      <c r="AY134" s="16" t="s">
        <v>147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80</v>
      </c>
      <c r="BK134" s="223">
        <f>ROUND(I134*H134,2)</f>
        <v>0</v>
      </c>
      <c r="BL134" s="16" t="s">
        <v>176</v>
      </c>
      <c r="BM134" s="222" t="s">
        <v>243</v>
      </c>
    </row>
    <row r="135" s="1" customFormat="1" ht="16.5" customHeight="1">
      <c r="B135" s="37"/>
      <c r="C135" s="247" t="s">
        <v>194</v>
      </c>
      <c r="D135" s="247" t="s">
        <v>257</v>
      </c>
      <c r="E135" s="248" t="s">
        <v>755</v>
      </c>
      <c r="F135" s="249" t="s">
        <v>756</v>
      </c>
      <c r="G135" s="250" t="s">
        <v>172</v>
      </c>
      <c r="H135" s="251">
        <v>4.25</v>
      </c>
      <c r="I135" s="252"/>
      <c r="J135" s="253">
        <f>ROUND(I135*H135,2)</f>
        <v>0</v>
      </c>
      <c r="K135" s="249" t="s">
        <v>19</v>
      </c>
      <c r="L135" s="254"/>
      <c r="M135" s="255" t="s">
        <v>19</v>
      </c>
      <c r="N135" s="256" t="s">
        <v>43</v>
      </c>
      <c r="O135" s="82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AR135" s="222" t="s">
        <v>209</v>
      </c>
      <c r="AT135" s="222" t="s">
        <v>257</v>
      </c>
      <c r="AU135" s="222" t="s">
        <v>82</v>
      </c>
      <c r="AY135" s="16" t="s">
        <v>147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80</v>
      </c>
      <c r="BK135" s="223">
        <f>ROUND(I135*H135,2)</f>
        <v>0</v>
      </c>
      <c r="BL135" s="16" t="s">
        <v>176</v>
      </c>
      <c r="BM135" s="222" t="s">
        <v>246</v>
      </c>
    </row>
    <row r="136" s="11" customFormat="1" ht="25.92" customHeight="1">
      <c r="B136" s="195"/>
      <c r="C136" s="196"/>
      <c r="D136" s="197" t="s">
        <v>71</v>
      </c>
      <c r="E136" s="198" t="s">
        <v>257</v>
      </c>
      <c r="F136" s="198" t="s">
        <v>498</v>
      </c>
      <c r="G136" s="196"/>
      <c r="H136" s="196"/>
      <c r="I136" s="199"/>
      <c r="J136" s="200">
        <f>BK136</f>
        <v>0</v>
      </c>
      <c r="K136" s="196"/>
      <c r="L136" s="201"/>
      <c r="M136" s="202"/>
      <c r="N136" s="203"/>
      <c r="O136" s="203"/>
      <c r="P136" s="204">
        <f>P137+P140</f>
        <v>0</v>
      </c>
      <c r="Q136" s="203"/>
      <c r="R136" s="204">
        <f>R137+R140</f>
        <v>0</v>
      </c>
      <c r="S136" s="203"/>
      <c r="T136" s="205">
        <f>T137+T140</f>
        <v>0</v>
      </c>
      <c r="AR136" s="206" t="s">
        <v>156</v>
      </c>
      <c r="AT136" s="207" t="s">
        <v>71</v>
      </c>
      <c r="AU136" s="207" t="s">
        <v>72</v>
      </c>
      <c r="AY136" s="206" t="s">
        <v>147</v>
      </c>
      <c r="BK136" s="208">
        <f>BK137+BK140</f>
        <v>0</v>
      </c>
    </row>
    <row r="137" s="11" customFormat="1" ht="22.8" customHeight="1">
      <c r="B137" s="195"/>
      <c r="C137" s="196"/>
      <c r="D137" s="197" t="s">
        <v>71</v>
      </c>
      <c r="E137" s="209" t="s">
        <v>652</v>
      </c>
      <c r="F137" s="209" t="s">
        <v>653</v>
      </c>
      <c r="G137" s="196"/>
      <c r="H137" s="196"/>
      <c r="I137" s="199"/>
      <c r="J137" s="210">
        <f>BK137</f>
        <v>0</v>
      </c>
      <c r="K137" s="196"/>
      <c r="L137" s="201"/>
      <c r="M137" s="202"/>
      <c r="N137" s="203"/>
      <c r="O137" s="203"/>
      <c r="P137" s="204">
        <f>SUM(P138:P139)</f>
        <v>0</v>
      </c>
      <c r="Q137" s="203"/>
      <c r="R137" s="204">
        <f>SUM(R138:R139)</f>
        <v>0</v>
      </c>
      <c r="S137" s="203"/>
      <c r="T137" s="205">
        <f>SUM(T138:T139)</f>
        <v>0</v>
      </c>
      <c r="AR137" s="206" t="s">
        <v>156</v>
      </c>
      <c r="AT137" s="207" t="s">
        <v>71</v>
      </c>
      <c r="AU137" s="207" t="s">
        <v>80</v>
      </c>
      <c r="AY137" s="206" t="s">
        <v>147</v>
      </c>
      <c r="BK137" s="208">
        <f>SUM(BK138:BK139)</f>
        <v>0</v>
      </c>
    </row>
    <row r="138" s="1" customFormat="1" ht="16.5" customHeight="1">
      <c r="B138" s="37"/>
      <c r="C138" s="211" t="s">
        <v>247</v>
      </c>
      <c r="D138" s="211" t="s">
        <v>149</v>
      </c>
      <c r="E138" s="212" t="s">
        <v>757</v>
      </c>
      <c r="F138" s="213" t="s">
        <v>758</v>
      </c>
      <c r="G138" s="214" t="s">
        <v>759</v>
      </c>
      <c r="H138" s="215">
        <v>1</v>
      </c>
      <c r="I138" s="216"/>
      <c r="J138" s="217">
        <f>ROUND(I138*H138,2)</f>
        <v>0</v>
      </c>
      <c r="K138" s="213" t="s">
        <v>19</v>
      </c>
      <c r="L138" s="42"/>
      <c r="M138" s="218" t="s">
        <v>19</v>
      </c>
      <c r="N138" s="219" t="s">
        <v>43</v>
      </c>
      <c r="O138" s="8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AR138" s="222" t="s">
        <v>271</v>
      </c>
      <c r="AT138" s="222" t="s">
        <v>149</v>
      </c>
      <c r="AU138" s="222" t="s">
        <v>82</v>
      </c>
      <c r="AY138" s="16" t="s">
        <v>147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80</v>
      </c>
      <c r="BK138" s="223">
        <f>ROUND(I138*H138,2)</f>
        <v>0</v>
      </c>
      <c r="BL138" s="16" t="s">
        <v>271</v>
      </c>
      <c r="BM138" s="222" t="s">
        <v>251</v>
      </c>
    </row>
    <row r="139" s="1" customFormat="1" ht="16.5" customHeight="1">
      <c r="B139" s="37"/>
      <c r="C139" s="247" t="s">
        <v>199</v>
      </c>
      <c r="D139" s="247" t="s">
        <v>257</v>
      </c>
      <c r="E139" s="248" t="s">
        <v>760</v>
      </c>
      <c r="F139" s="249" t="s">
        <v>761</v>
      </c>
      <c r="G139" s="250" t="s">
        <v>759</v>
      </c>
      <c r="H139" s="251">
        <v>1</v>
      </c>
      <c r="I139" s="252"/>
      <c r="J139" s="253">
        <f>ROUND(I139*H139,2)</f>
        <v>0</v>
      </c>
      <c r="K139" s="249" t="s">
        <v>19</v>
      </c>
      <c r="L139" s="254"/>
      <c r="M139" s="255" t="s">
        <v>19</v>
      </c>
      <c r="N139" s="256" t="s">
        <v>43</v>
      </c>
      <c r="O139" s="82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AR139" s="222" t="s">
        <v>507</v>
      </c>
      <c r="AT139" s="222" t="s">
        <v>257</v>
      </c>
      <c r="AU139" s="222" t="s">
        <v>82</v>
      </c>
      <c r="AY139" s="16" t="s">
        <v>147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80</v>
      </c>
      <c r="BK139" s="223">
        <f>ROUND(I139*H139,2)</f>
        <v>0</v>
      </c>
      <c r="BL139" s="16" t="s">
        <v>271</v>
      </c>
      <c r="BM139" s="222" t="s">
        <v>255</v>
      </c>
    </row>
    <row r="140" s="11" customFormat="1" ht="22.8" customHeight="1">
      <c r="B140" s="195"/>
      <c r="C140" s="196"/>
      <c r="D140" s="197" t="s">
        <v>71</v>
      </c>
      <c r="E140" s="209" t="s">
        <v>762</v>
      </c>
      <c r="F140" s="209" t="s">
        <v>763</v>
      </c>
      <c r="G140" s="196"/>
      <c r="H140" s="196"/>
      <c r="I140" s="199"/>
      <c r="J140" s="210">
        <f>BK140</f>
        <v>0</v>
      </c>
      <c r="K140" s="196"/>
      <c r="L140" s="201"/>
      <c r="M140" s="202"/>
      <c r="N140" s="203"/>
      <c r="O140" s="203"/>
      <c r="P140" s="204">
        <f>P141</f>
        <v>0</v>
      </c>
      <c r="Q140" s="203"/>
      <c r="R140" s="204">
        <f>R141</f>
        <v>0</v>
      </c>
      <c r="S140" s="203"/>
      <c r="T140" s="205">
        <f>T141</f>
        <v>0</v>
      </c>
      <c r="AR140" s="206" t="s">
        <v>156</v>
      </c>
      <c r="AT140" s="207" t="s">
        <v>71</v>
      </c>
      <c r="AU140" s="207" t="s">
        <v>80</v>
      </c>
      <c r="AY140" s="206" t="s">
        <v>147</v>
      </c>
      <c r="BK140" s="208">
        <f>BK141</f>
        <v>0</v>
      </c>
    </row>
    <row r="141" s="1" customFormat="1" ht="24" customHeight="1">
      <c r="B141" s="37"/>
      <c r="C141" s="211" t="s">
        <v>256</v>
      </c>
      <c r="D141" s="211" t="s">
        <v>149</v>
      </c>
      <c r="E141" s="212" t="s">
        <v>772</v>
      </c>
      <c r="F141" s="213" t="s">
        <v>773</v>
      </c>
      <c r="G141" s="214" t="s">
        <v>759</v>
      </c>
      <c r="H141" s="215">
        <v>1</v>
      </c>
      <c r="I141" s="216"/>
      <c r="J141" s="217">
        <f>ROUND(I141*H141,2)</f>
        <v>0</v>
      </c>
      <c r="K141" s="213" t="s">
        <v>19</v>
      </c>
      <c r="L141" s="42"/>
      <c r="M141" s="257" t="s">
        <v>19</v>
      </c>
      <c r="N141" s="258" t="s">
        <v>43</v>
      </c>
      <c r="O141" s="259"/>
      <c r="P141" s="260">
        <f>O141*H141</f>
        <v>0</v>
      </c>
      <c r="Q141" s="260">
        <v>0</v>
      </c>
      <c r="R141" s="260">
        <f>Q141*H141</f>
        <v>0</v>
      </c>
      <c r="S141" s="260">
        <v>0</v>
      </c>
      <c r="T141" s="261">
        <f>S141*H141</f>
        <v>0</v>
      </c>
      <c r="AR141" s="222" t="s">
        <v>271</v>
      </c>
      <c r="AT141" s="222" t="s">
        <v>149</v>
      </c>
      <c r="AU141" s="222" t="s">
        <v>82</v>
      </c>
      <c r="AY141" s="16" t="s">
        <v>147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80</v>
      </c>
      <c r="BK141" s="223">
        <f>ROUND(I141*H141,2)</f>
        <v>0</v>
      </c>
      <c r="BL141" s="16" t="s">
        <v>271</v>
      </c>
      <c r="BM141" s="222" t="s">
        <v>260</v>
      </c>
    </row>
    <row r="142" s="1" customFormat="1" ht="6.96" customHeight="1">
      <c r="B142" s="57"/>
      <c r="C142" s="58"/>
      <c r="D142" s="58"/>
      <c r="E142" s="58"/>
      <c r="F142" s="58"/>
      <c r="G142" s="58"/>
      <c r="H142" s="58"/>
      <c r="I142" s="161"/>
      <c r="J142" s="58"/>
      <c r="K142" s="58"/>
      <c r="L142" s="42"/>
    </row>
  </sheetData>
  <sheetProtection sheet="1" autoFilter="0" formatColumns="0" formatRows="0" objects="1" scenarios="1" spinCount="100000" saltValue="ijlTm3Z0lpM0YYNBfTJggfZh2vwjbPmLmnzNkRR5B8k9TaS+EJq3fqgKl8gYDTSh9v1Phy1aTD37MZ5joEtzJw==" hashValue="Yjld5LfYKkH4+1Qy5HjYozt3vSHc9VZdL+/ssNo1wSsVTPpZEFPbIM7RmgUFHZ4tebVcmkVbTV19uWI9ICbcPA==" algorithmName="SHA-512" password="CC35"/>
  <autoFilter ref="C89:K14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97</v>
      </c>
      <c r="AZ2" s="127" t="s">
        <v>49</v>
      </c>
      <c r="BA2" s="127" t="s">
        <v>680</v>
      </c>
      <c r="BB2" s="127" t="s">
        <v>112</v>
      </c>
      <c r="BC2" s="127" t="s">
        <v>774</v>
      </c>
      <c r="BD2" s="127" t="s">
        <v>82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114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115</v>
      </c>
      <c r="I8" s="135"/>
      <c r="L8" s="42"/>
    </row>
    <row r="9" s="1" customFormat="1" ht="36.96" customHeight="1">
      <c r="B9" s="42"/>
      <c r="E9" s="136" t="s">
        <v>775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35</v>
      </c>
      <c r="I12" s="138" t="s">
        <v>23</v>
      </c>
      <c r="J12" s="139" t="str">
        <f>'Rekapitulace stavby'!AN8</f>
        <v>16. 3. 2019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27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tr">
        <f>IF('Rekapitulace stavby'!AN16="","",'Rekapitulace stavby'!AN16)</f>
        <v/>
      </c>
      <c r="L20" s="42"/>
    </row>
    <row r="21" s="1" customFormat="1" ht="18" customHeight="1">
      <c r="B21" s="42"/>
      <c r="E21" s="137" t="str">
        <f>IF('Rekapitulace stavby'!E17="","",'Rekapitulace stavby'!E17)</f>
        <v>VIS,a.s.</v>
      </c>
      <c r="I21" s="138" t="s">
        <v>28</v>
      </c>
      <c r="J21" s="137" t="str">
        <f>IF('Rekapitulace stavby'!AN17="","",'Rekapitulace stavby'!AN17)</f>
        <v/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tr">
        <f>IF('Rekapitulace stavby'!AN19="","",'Rekapitulace stavby'!AN19)</f>
        <v/>
      </c>
      <c r="L23" s="42"/>
    </row>
    <row r="24" s="1" customFormat="1" ht="18" customHeight="1">
      <c r="B24" s="42"/>
      <c r="E24" s="137" t="str">
        <f>IF('Rekapitulace stavby'!E20="","",'Rekapitulace stavby'!E20)</f>
        <v xml:space="preserve"> </v>
      </c>
      <c r="I24" s="138" t="s">
        <v>28</v>
      </c>
      <c r="J24" s="137" t="str">
        <f>IF('Rekapitulace stavby'!AN20="","",'Rekapitulace stavby'!AN20)</f>
        <v/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ROUND(J92,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ROUND((SUM(BE92:BE157)),  2)</f>
        <v>0</v>
      </c>
      <c r="I33" s="150">
        <v>0.20999999999999999</v>
      </c>
      <c r="J33" s="149">
        <f>ROUND(((SUM(BE92:BE157))*I33),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ROUND((SUM(BF92:BF157)),  2)</f>
        <v>0</v>
      </c>
      <c r="I34" s="150">
        <v>0.14999999999999999</v>
      </c>
      <c r="J34" s="149">
        <f>ROUND(((SUM(BF92:BF157))*I34),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ROUND((SUM(BG92:BG157)),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ROUND((SUM(BH92:BH157)),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ROUND((SUM(BI92:BI157)),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117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115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06 - SO 05.3 - Čerpací stanice odpadních vod ČS3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8" t="s">
        <v>23</v>
      </c>
      <c r="J52" s="70" t="str">
        <f>IF(J12="","",J12)</f>
        <v>16. 3. 2019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15.15" customHeight="1">
      <c r="B54" s="37"/>
      <c r="C54" s="31" t="s">
        <v>25</v>
      </c>
      <c r="D54" s="38"/>
      <c r="E54" s="38"/>
      <c r="F54" s="26" t="str">
        <f>E15</f>
        <v>Město Bakov nad Jizerou</v>
      </c>
      <c r="G54" s="38"/>
      <c r="H54" s="38"/>
      <c r="I54" s="138" t="s">
        <v>31</v>
      </c>
      <c r="J54" s="35" t="str">
        <f>E21</f>
        <v>VIS,a.s.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118</v>
      </c>
      <c r="D57" s="167"/>
      <c r="E57" s="167"/>
      <c r="F57" s="167"/>
      <c r="G57" s="167"/>
      <c r="H57" s="167"/>
      <c r="I57" s="168"/>
      <c r="J57" s="169" t="s">
        <v>119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J92</f>
        <v>0</v>
      </c>
      <c r="K59" s="38"/>
      <c r="L59" s="42"/>
      <c r="AU59" s="16" t="s">
        <v>120</v>
      </c>
    </row>
    <row r="60" s="8" customFormat="1" ht="24.96" customHeight="1">
      <c r="B60" s="171"/>
      <c r="C60" s="172"/>
      <c r="D60" s="173" t="s">
        <v>121</v>
      </c>
      <c r="E60" s="174"/>
      <c r="F60" s="174"/>
      <c r="G60" s="174"/>
      <c r="H60" s="174"/>
      <c r="I60" s="175"/>
      <c r="J60" s="176">
        <f>J93</f>
        <v>0</v>
      </c>
      <c r="K60" s="172"/>
      <c r="L60" s="177"/>
    </row>
    <row r="61" s="9" customFormat="1" ht="19.92" customHeight="1">
      <c r="B61" s="178"/>
      <c r="C61" s="179"/>
      <c r="D61" s="180" t="s">
        <v>122</v>
      </c>
      <c r="E61" s="181"/>
      <c r="F61" s="181"/>
      <c r="G61" s="181"/>
      <c r="H61" s="181"/>
      <c r="I61" s="182"/>
      <c r="J61" s="183">
        <f>J94</f>
        <v>0</v>
      </c>
      <c r="K61" s="179"/>
      <c r="L61" s="184"/>
    </row>
    <row r="62" s="9" customFormat="1" ht="19.92" customHeight="1">
      <c r="B62" s="178"/>
      <c r="C62" s="179"/>
      <c r="D62" s="180" t="s">
        <v>710</v>
      </c>
      <c r="E62" s="181"/>
      <c r="F62" s="181"/>
      <c r="G62" s="181"/>
      <c r="H62" s="181"/>
      <c r="I62" s="182"/>
      <c r="J62" s="183">
        <f>J119</f>
        <v>0</v>
      </c>
      <c r="K62" s="179"/>
      <c r="L62" s="184"/>
    </row>
    <row r="63" s="9" customFormat="1" ht="19.92" customHeight="1">
      <c r="B63" s="178"/>
      <c r="C63" s="179"/>
      <c r="D63" s="180" t="s">
        <v>527</v>
      </c>
      <c r="E63" s="181"/>
      <c r="F63" s="181"/>
      <c r="G63" s="181"/>
      <c r="H63" s="181"/>
      <c r="I63" s="182"/>
      <c r="J63" s="183">
        <f>J125</f>
        <v>0</v>
      </c>
      <c r="K63" s="179"/>
      <c r="L63" s="184"/>
    </row>
    <row r="64" s="9" customFormat="1" ht="19.92" customHeight="1">
      <c r="B64" s="178"/>
      <c r="C64" s="179"/>
      <c r="D64" s="180" t="s">
        <v>528</v>
      </c>
      <c r="E64" s="181"/>
      <c r="F64" s="181"/>
      <c r="G64" s="181"/>
      <c r="H64" s="181"/>
      <c r="I64" s="182"/>
      <c r="J64" s="183">
        <f>J135</f>
        <v>0</v>
      </c>
      <c r="K64" s="179"/>
      <c r="L64" s="184"/>
    </row>
    <row r="65" s="9" customFormat="1" ht="19.92" customHeight="1">
      <c r="B65" s="178"/>
      <c r="C65" s="179"/>
      <c r="D65" s="180" t="s">
        <v>126</v>
      </c>
      <c r="E65" s="181"/>
      <c r="F65" s="181"/>
      <c r="G65" s="181"/>
      <c r="H65" s="181"/>
      <c r="I65" s="182"/>
      <c r="J65" s="183">
        <f>J137</f>
        <v>0</v>
      </c>
      <c r="K65" s="179"/>
      <c r="L65" s="184"/>
    </row>
    <row r="66" s="9" customFormat="1" ht="14.88" customHeight="1">
      <c r="B66" s="178"/>
      <c r="C66" s="179"/>
      <c r="D66" s="180" t="s">
        <v>711</v>
      </c>
      <c r="E66" s="181"/>
      <c r="F66" s="181"/>
      <c r="G66" s="181"/>
      <c r="H66" s="181"/>
      <c r="I66" s="182"/>
      <c r="J66" s="183">
        <f>J142</f>
        <v>0</v>
      </c>
      <c r="K66" s="179"/>
      <c r="L66" s="184"/>
    </row>
    <row r="67" s="8" customFormat="1" ht="24.96" customHeight="1">
      <c r="B67" s="171"/>
      <c r="C67" s="172"/>
      <c r="D67" s="173" t="s">
        <v>529</v>
      </c>
      <c r="E67" s="174"/>
      <c r="F67" s="174"/>
      <c r="G67" s="174"/>
      <c r="H67" s="174"/>
      <c r="I67" s="175"/>
      <c r="J67" s="176">
        <f>J144</f>
        <v>0</v>
      </c>
      <c r="K67" s="172"/>
      <c r="L67" s="177"/>
    </row>
    <row r="68" s="9" customFormat="1" ht="19.92" customHeight="1">
      <c r="B68" s="178"/>
      <c r="C68" s="179"/>
      <c r="D68" s="180" t="s">
        <v>530</v>
      </c>
      <c r="E68" s="181"/>
      <c r="F68" s="181"/>
      <c r="G68" s="181"/>
      <c r="H68" s="181"/>
      <c r="I68" s="182"/>
      <c r="J68" s="183">
        <f>J145</f>
        <v>0</v>
      </c>
      <c r="K68" s="179"/>
      <c r="L68" s="184"/>
    </row>
    <row r="69" s="9" customFormat="1" ht="19.92" customHeight="1">
      <c r="B69" s="178"/>
      <c r="C69" s="179"/>
      <c r="D69" s="180" t="s">
        <v>712</v>
      </c>
      <c r="E69" s="181"/>
      <c r="F69" s="181"/>
      <c r="G69" s="181"/>
      <c r="H69" s="181"/>
      <c r="I69" s="182"/>
      <c r="J69" s="183">
        <f>J148</f>
        <v>0</v>
      </c>
      <c r="K69" s="179"/>
      <c r="L69" s="184"/>
    </row>
    <row r="70" s="8" customFormat="1" ht="24.96" customHeight="1">
      <c r="B70" s="171"/>
      <c r="C70" s="172"/>
      <c r="D70" s="173" t="s">
        <v>128</v>
      </c>
      <c r="E70" s="174"/>
      <c r="F70" s="174"/>
      <c r="G70" s="174"/>
      <c r="H70" s="174"/>
      <c r="I70" s="175"/>
      <c r="J70" s="176">
        <f>J152</f>
        <v>0</v>
      </c>
      <c r="K70" s="172"/>
      <c r="L70" s="177"/>
    </row>
    <row r="71" s="9" customFormat="1" ht="19.92" customHeight="1">
      <c r="B71" s="178"/>
      <c r="C71" s="179"/>
      <c r="D71" s="180" t="s">
        <v>531</v>
      </c>
      <c r="E71" s="181"/>
      <c r="F71" s="181"/>
      <c r="G71" s="181"/>
      <c r="H71" s="181"/>
      <c r="I71" s="182"/>
      <c r="J71" s="183">
        <f>J153</f>
        <v>0</v>
      </c>
      <c r="K71" s="179"/>
      <c r="L71" s="184"/>
    </row>
    <row r="72" s="9" customFormat="1" ht="19.92" customHeight="1">
      <c r="B72" s="178"/>
      <c r="C72" s="179"/>
      <c r="D72" s="180" t="s">
        <v>713</v>
      </c>
      <c r="E72" s="181"/>
      <c r="F72" s="181"/>
      <c r="G72" s="181"/>
      <c r="H72" s="181"/>
      <c r="I72" s="182"/>
      <c r="J72" s="183">
        <f>J156</f>
        <v>0</v>
      </c>
      <c r="K72" s="179"/>
      <c r="L72" s="184"/>
    </row>
    <row r="73" s="1" customFormat="1" ht="21.84" customHeight="1">
      <c r="B73" s="37"/>
      <c r="C73" s="38"/>
      <c r="D73" s="38"/>
      <c r="E73" s="38"/>
      <c r="F73" s="38"/>
      <c r="G73" s="38"/>
      <c r="H73" s="38"/>
      <c r="I73" s="135"/>
      <c r="J73" s="38"/>
      <c r="K73" s="38"/>
      <c r="L73" s="42"/>
    </row>
    <row r="74" s="1" customFormat="1" ht="6.96" customHeight="1">
      <c r="B74" s="57"/>
      <c r="C74" s="58"/>
      <c r="D74" s="58"/>
      <c r="E74" s="58"/>
      <c r="F74" s="58"/>
      <c r="G74" s="58"/>
      <c r="H74" s="58"/>
      <c r="I74" s="161"/>
      <c r="J74" s="58"/>
      <c r="K74" s="58"/>
      <c r="L74" s="42"/>
    </row>
    <row r="78" s="1" customFormat="1" ht="6.96" customHeight="1">
      <c r="B78" s="59"/>
      <c r="C78" s="60"/>
      <c r="D78" s="60"/>
      <c r="E78" s="60"/>
      <c r="F78" s="60"/>
      <c r="G78" s="60"/>
      <c r="H78" s="60"/>
      <c r="I78" s="164"/>
      <c r="J78" s="60"/>
      <c r="K78" s="60"/>
      <c r="L78" s="42"/>
    </row>
    <row r="79" s="1" customFormat="1" ht="24.96" customHeight="1">
      <c r="B79" s="37"/>
      <c r="C79" s="22" t="s">
        <v>132</v>
      </c>
      <c r="D79" s="38"/>
      <c r="E79" s="38"/>
      <c r="F79" s="38"/>
      <c r="G79" s="38"/>
      <c r="H79" s="38"/>
      <c r="I79" s="135"/>
      <c r="J79" s="38"/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35"/>
      <c r="J80" s="38"/>
      <c r="K80" s="38"/>
      <c r="L80" s="42"/>
    </row>
    <row r="81" s="1" customFormat="1" ht="12" customHeight="1">
      <c r="B81" s="37"/>
      <c r="C81" s="31" t="s">
        <v>16</v>
      </c>
      <c r="D81" s="38"/>
      <c r="E81" s="38"/>
      <c r="F81" s="38"/>
      <c r="G81" s="38"/>
      <c r="H81" s="38"/>
      <c r="I81" s="135"/>
      <c r="J81" s="38"/>
      <c r="K81" s="38"/>
      <c r="L81" s="42"/>
    </row>
    <row r="82" s="1" customFormat="1" ht="16.5" customHeight="1">
      <c r="B82" s="37"/>
      <c r="C82" s="38"/>
      <c r="D82" s="38"/>
      <c r="E82" s="165" t="str">
        <f>E7</f>
        <v>Dostavba kanalizace v místní části Malá Bělá, uznatelné náklady</v>
      </c>
      <c r="F82" s="31"/>
      <c r="G82" s="31"/>
      <c r="H82" s="31"/>
      <c r="I82" s="135"/>
      <c r="J82" s="38"/>
      <c r="K82" s="38"/>
      <c r="L82" s="42"/>
    </row>
    <row r="83" s="1" customFormat="1" ht="12" customHeight="1">
      <c r="B83" s="37"/>
      <c r="C83" s="31" t="s">
        <v>115</v>
      </c>
      <c r="D83" s="38"/>
      <c r="E83" s="38"/>
      <c r="F83" s="38"/>
      <c r="G83" s="38"/>
      <c r="H83" s="38"/>
      <c r="I83" s="135"/>
      <c r="J83" s="38"/>
      <c r="K83" s="38"/>
      <c r="L83" s="42"/>
    </row>
    <row r="84" s="1" customFormat="1" ht="16.5" customHeight="1">
      <c r="B84" s="37"/>
      <c r="C84" s="38"/>
      <c r="D84" s="38"/>
      <c r="E84" s="67" t="str">
        <f>E9</f>
        <v>06 - SO 05.3 - Čerpací stanice odpadních vod ČS3</v>
      </c>
      <c r="F84" s="38"/>
      <c r="G84" s="38"/>
      <c r="H84" s="38"/>
      <c r="I84" s="135"/>
      <c r="J84" s="38"/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35"/>
      <c r="J85" s="38"/>
      <c r="K85" s="38"/>
      <c r="L85" s="42"/>
    </row>
    <row r="86" s="1" customFormat="1" ht="12" customHeight="1">
      <c r="B86" s="37"/>
      <c r="C86" s="31" t="s">
        <v>21</v>
      </c>
      <c r="D86" s="38"/>
      <c r="E86" s="38"/>
      <c r="F86" s="26" t="str">
        <f>F12</f>
        <v xml:space="preserve"> </v>
      </c>
      <c r="G86" s="38"/>
      <c r="H86" s="38"/>
      <c r="I86" s="138" t="s">
        <v>23</v>
      </c>
      <c r="J86" s="70" t="str">
        <f>IF(J12="","",J12)</f>
        <v>16. 3. 2019</v>
      </c>
      <c r="K86" s="38"/>
      <c r="L86" s="42"/>
    </row>
    <row r="87" s="1" customFormat="1" ht="6.96" customHeight="1">
      <c r="B87" s="37"/>
      <c r="C87" s="38"/>
      <c r="D87" s="38"/>
      <c r="E87" s="38"/>
      <c r="F87" s="38"/>
      <c r="G87" s="38"/>
      <c r="H87" s="38"/>
      <c r="I87" s="135"/>
      <c r="J87" s="38"/>
      <c r="K87" s="38"/>
      <c r="L87" s="42"/>
    </row>
    <row r="88" s="1" customFormat="1" ht="15.15" customHeight="1">
      <c r="B88" s="37"/>
      <c r="C88" s="31" t="s">
        <v>25</v>
      </c>
      <c r="D88" s="38"/>
      <c r="E88" s="38"/>
      <c r="F88" s="26" t="str">
        <f>E15</f>
        <v>Město Bakov nad Jizerou</v>
      </c>
      <c r="G88" s="38"/>
      <c r="H88" s="38"/>
      <c r="I88" s="138" t="s">
        <v>31</v>
      </c>
      <c r="J88" s="35" t="str">
        <f>E21</f>
        <v>VIS,a.s.</v>
      </c>
      <c r="K88" s="38"/>
      <c r="L88" s="42"/>
    </row>
    <row r="89" s="1" customFormat="1" ht="15.15" customHeight="1">
      <c r="B89" s="37"/>
      <c r="C89" s="31" t="s">
        <v>29</v>
      </c>
      <c r="D89" s="38"/>
      <c r="E89" s="38"/>
      <c r="F89" s="26" t="str">
        <f>IF(E18="","",E18)</f>
        <v>Vyplň údaj</v>
      </c>
      <c r="G89" s="38"/>
      <c r="H89" s="38"/>
      <c r="I89" s="138" t="s">
        <v>34</v>
      </c>
      <c r="J89" s="35" t="str">
        <f>E24</f>
        <v xml:space="preserve"> </v>
      </c>
      <c r="K89" s="38"/>
      <c r="L89" s="42"/>
    </row>
    <row r="90" s="1" customFormat="1" ht="10.32" customHeight="1">
      <c r="B90" s="37"/>
      <c r="C90" s="38"/>
      <c r="D90" s="38"/>
      <c r="E90" s="38"/>
      <c r="F90" s="38"/>
      <c r="G90" s="38"/>
      <c r="H90" s="38"/>
      <c r="I90" s="135"/>
      <c r="J90" s="38"/>
      <c r="K90" s="38"/>
      <c r="L90" s="42"/>
    </row>
    <row r="91" s="10" customFormat="1" ht="29.28" customHeight="1">
      <c r="B91" s="185"/>
      <c r="C91" s="186" t="s">
        <v>133</v>
      </c>
      <c r="D91" s="187" t="s">
        <v>57</v>
      </c>
      <c r="E91" s="187" t="s">
        <v>53</v>
      </c>
      <c r="F91" s="187" t="s">
        <v>54</v>
      </c>
      <c r="G91" s="187" t="s">
        <v>134</v>
      </c>
      <c r="H91" s="187" t="s">
        <v>135</v>
      </c>
      <c r="I91" s="188" t="s">
        <v>136</v>
      </c>
      <c r="J91" s="187" t="s">
        <v>119</v>
      </c>
      <c r="K91" s="189" t="s">
        <v>137</v>
      </c>
      <c r="L91" s="190"/>
      <c r="M91" s="90" t="s">
        <v>19</v>
      </c>
      <c r="N91" s="91" t="s">
        <v>42</v>
      </c>
      <c r="O91" s="91" t="s">
        <v>138</v>
      </c>
      <c r="P91" s="91" t="s">
        <v>139</v>
      </c>
      <c r="Q91" s="91" t="s">
        <v>140</v>
      </c>
      <c r="R91" s="91" t="s">
        <v>141</v>
      </c>
      <c r="S91" s="91" t="s">
        <v>142</v>
      </c>
      <c r="T91" s="92" t="s">
        <v>143</v>
      </c>
    </row>
    <row r="92" s="1" customFormat="1" ht="22.8" customHeight="1">
      <c r="B92" s="37"/>
      <c r="C92" s="97" t="s">
        <v>144</v>
      </c>
      <c r="D92" s="38"/>
      <c r="E92" s="38"/>
      <c r="F92" s="38"/>
      <c r="G92" s="38"/>
      <c r="H92" s="38"/>
      <c r="I92" s="135"/>
      <c r="J92" s="191">
        <f>BK92</f>
        <v>0</v>
      </c>
      <c r="K92" s="38"/>
      <c r="L92" s="42"/>
      <c r="M92" s="93"/>
      <c r="N92" s="94"/>
      <c r="O92" s="94"/>
      <c r="P92" s="192">
        <f>P93+P144+P152</f>
        <v>0</v>
      </c>
      <c r="Q92" s="94"/>
      <c r="R92" s="192">
        <f>R93+R144+R152</f>
        <v>0</v>
      </c>
      <c r="S92" s="94"/>
      <c r="T92" s="193">
        <f>T93+T144+T152</f>
        <v>0</v>
      </c>
      <c r="AT92" s="16" t="s">
        <v>71</v>
      </c>
      <c r="AU92" s="16" t="s">
        <v>120</v>
      </c>
      <c r="BK92" s="194">
        <f>BK93+BK144+BK152</f>
        <v>0</v>
      </c>
    </row>
    <row r="93" s="11" customFormat="1" ht="25.92" customHeight="1">
      <c r="B93" s="195"/>
      <c r="C93" s="196"/>
      <c r="D93" s="197" t="s">
        <v>71</v>
      </c>
      <c r="E93" s="198" t="s">
        <v>145</v>
      </c>
      <c r="F93" s="198" t="s">
        <v>146</v>
      </c>
      <c r="G93" s="196"/>
      <c r="H93" s="196"/>
      <c r="I93" s="199"/>
      <c r="J93" s="200">
        <f>BK93</f>
        <v>0</v>
      </c>
      <c r="K93" s="196"/>
      <c r="L93" s="201"/>
      <c r="M93" s="202"/>
      <c r="N93" s="203"/>
      <c r="O93" s="203"/>
      <c r="P93" s="204">
        <f>P94+P119+P125+P135+P137</f>
        <v>0</v>
      </c>
      <c r="Q93" s="203"/>
      <c r="R93" s="204">
        <f>R94+R119+R125+R135+R137</f>
        <v>0</v>
      </c>
      <c r="S93" s="203"/>
      <c r="T93" s="205">
        <f>T94+T119+T125+T135+T137</f>
        <v>0</v>
      </c>
      <c r="AR93" s="206" t="s">
        <v>80</v>
      </c>
      <c r="AT93" s="207" t="s">
        <v>71</v>
      </c>
      <c r="AU93" s="207" t="s">
        <v>72</v>
      </c>
      <c r="AY93" s="206" t="s">
        <v>147</v>
      </c>
      <c r="BK93" s="208">
        <f>BK94+BK119+BK125+BK135+BK137</f>
        <v>0</v>
      </c>
    </row>
    <row r="94" s="11" customFormat="1" ht="22.8" customHeight="1">
      <c r="B94" s="195"/>
      <c r="C94" s="196"/>
      <c r="D94" s="197" t="s">
        <v>71</v>
      </c>
      <c r="E94" s="209" t="s">
        <v>80</v>
      </c>
      <c r="F94" s="209" t="s">
        <v>148</v>
      </c>
      <c r="G94" s="196"/>
      <c r="H94" s="196"/>
      <c r="I94" s="199"/>
      <c r="J94" s="210">
        <f>BK94</f>
        <v>0</v>
      </c>
      <c r="K94" s="196"/>
      <c r="L94" s="201"/>
      <c r="M94" s="202"/>
      <c r="N94" s="203"/>
      <c r="O94" s="203"/>
      <c r="P94" s="204">
        <f>SUM(P95:P118)</f>
        <v>0</v>
      </c>
      <c r="Q94" s="203"/>
      <c r="R94" s="204">
        <f>SUM(R95:R118)</f>
        <v>0</v>
      </c>
      <c r="S94" s="203"/>
      <c r="T94" s="205">
        <f>SUM(T95:T118)</f>
        <v>0</v>
      </c>
      <c r="AR94" s="206" t="s">
        <v>80</v>
      </c>
      <c r="AT94" s="207" t="s">
        <v>71</v>
      </c>
      <c r="AU94" s="207" t="s">
        <v>80</v>
      </c>
      <c r="AY94" s="206" t="s">
        <v>147</v>
      </c>
      <c r="BK94" s="208">
        <f>SUM(BK95:BK118)</f>
        <v>0</v>
      </c>
    </row>
    <row r="95" s="1" customFormat="1" ht="24" customHeight="1">
      <c r="B95" s="37"/>
      <c r="C95" s="211" t="s">
        <v>80</v>
      </c>
      <c r="D95" s="211" t="s">
        <v>149</v>
      </c>
      <c r="E95" s="212" t="s">
        <v>714</v>
      </c>
      <c r="F95" s="213" t="s">
        <v>715</v>
      </c>
      <c r="G95" s="214" t="s">
        <v>112</v>
      </c>
      <c r="H95" s="215">
        <v>29.532</v>
      </c>
      <c r="I95" s="216"/>
      <c r="J95" s="217">
        <f>ROUND(I95*H95,2)</f>
        <v>0</v>
      </c>
      <c r="K95" s="213" t="s">
        <v>19</v>
      </c>
      <c r="L95" s="42"/>
      <c r="M95" s="218" t="s">
        <v>19</v>
      </c>
      <c r="N95" s="219" t="s">
        <v>43</v>
      </c>
      <c r="O95" s="82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AR95" s="222" t="s">
        <v>153</v>
      </c>
      <c r="AT95" s="222" t="s">
        <v>149</v>
      </c>
      <c r="AU95" s="222" t="s">
        <v>82</v>
      </c>
      <c r="AY95" s="16" t="s">
        <v>147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80</v>
      </c>
      <c r="BK95" s="223">
        <f>ROUND(I95*H95,2)</f>
        <v>0</v>
      </c>
      <c r="BL95" s="16" t="s">
        <v>153</v>
      </c>
      <c r="BM95" s="222" t="s">
        <v>82</v>
      </c>
    </row>
    <row r="96" s="12" customFormat="1">
      <c r="B96" s="224"/>
      <c r="C96" s="225"/>
      <c r="D96" s="226" t="s">
        <v>195</v>
      </c>
      <c r="E96" s="227" t="s">
        <v>19</v>
      </c>
      <c r="F96" s="228" t="s">
        <v>532</v>
      </c>
      <c r="G96" s="225"/>
      <c r="H96" s="229">
        <v>29.532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AT96" s="235" t="s">
        <v>195</v>
      </c>
      <c r="AU96" s="235" t="s">
        <v>82</v>
      </c>
      <c r="AV96" s="12" t="s">
        <v>82</v>
      </c>
      <c r="AW96" s="12" t="s">
        <v>33</v>
      </c>
      <c r="AX96" s="12" t="s">
        <v>80</v>
      </c>
      <c r="AY96" s="235" t="s">
        <v>147</v>
      </c>
    </row>
    <row r="97" s="1" customFormat="1" ht="24" customHeight="1">
      <c r="B97" s="37"/>
      <c r="C97" s="211" t="s">
        <v>82</v>
      </c>
      <c r="D97" s="211" t="s">
        <v>149</v>
      </c>
      <c r="E97" s="212" t="s">
        <v>716</v>
      </c>
      <c r="F97" s="213" t="s">
        <v>717</v>
      </c>
      <c r="G97" s="214" t="s">
        <v>112</v>
      </c>
      <c r="H97" s="215">
        <v>19.687999999999999</v>
      </c>
      <c r="I97" s="216"/>
      <c r="J97" s="217">
        <f>ROUND(I97*H97,2)</f>
        <v>0</v>
      </c>
      <c r="K97" s="213" t="s">
        <v>19</v>
      </c>
      <c r="L97" s="42"/>
      <c r="M97" s="218" t="s">
        <v>19</v>
      </c>
      <c r="N97" s="219" t="s">
        <v>43</v>
      </c>
      <c r="O97" s="82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22" t="s">
        <v>153</v>
      </c>
      <c r="AT97" s="222" t="s">
        <v>149</v>
      </c>
      <c r="AU97" s="222" t="s">
        <v>82</v>
      </c>
      <c r="AY97" s="16" t="s">
        <v>147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153</v>
      </c>
      <c r="BM97" s="222" t="s">
        <v>153</v>
      </c>
    </row>
    <row r="98" s="12" customFormat="1">
      <c r="B98" s="224"/>
      <c r="C98" s="225"/>
      <c r="D98" s="226" t="s">
        <v>195</v>
      </c>
      <c r="E98" s="227" t="s">
        <v>19</v>
      </c>
      <c r="F98" s="228" t="s">
        <v>776</v>
      </c>
      <c r="G98" s="225"/>
      <c r="H98" s="229">
        <v>98.441000000000002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AT98" s="235" t="s">
        <v>195</v>
      </c>
      <c r="AU98" s="235" t="s">
        <v>82</v>
      </c>
      <c r="AV98" s="12" t="s">
        <v>82</v>
      </c>
      <c r="AW98" s="12" t="s">
        <v>33</v>
      </c>
      <c r="AX98" s="12" t="s">
        <v>72</v>
      </c>
      <c r="AY98" s="235" t="s">
        <v>147</v>
      </c>
    </row>
    <row r="99" s="13" customFormat="1">
      <c r="B99" s="236"/>
      <c r="C99" s="237"/>
      <c r="D99" s="226" t="s">
        <v>195</v>
      </c>
      <c r="E99" s="238" t="s">
        <v>49</v>
      </c>
      <c r="F99" s="239" t="s">
        <v>201</v>
      </c>
      <c r="G99" s="237"/>
      <c r="H99" s="240">
        <v>98.441000000000002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AT99" s="246" t="s">
        <v>195</v>
      </c>
      <c r="AU99" s="246" t="s">
        <v>82</v>
      </c>
      <c r="AV99" s="13" t="s">
        <v>153</v>
      </c>
      <c r="AW99" s="13" t="s">
        <v>33</v>
      </c>
      <c r="AX99" s="13" t="s">
        <v>72</v>
      </c>
      <c r="AY99" s="246" t="s">
        <v>147</v>
      </c>
    </row>
    <row r="100" s="12" customFormat="1">
      <c r="B100" s="224"/>
      <c r="C100" s="225"/>
      <c r="D100" s="226" t="s">
        <v>195</v>
      </c>
      <c r="E100" s="227" t="s">
        <v>19</v>
      </c>
      <c r="F100" s="228" t="s">
        <v>534</v>
      </c>
      <c r="G100" s="225"/>
      <c r="H100" s="229">
        <v>19.687999999999999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AT100" s="235" t="s">
        <v>195</v>
      </c>
      <c r="AU100" s="235" t="s">
        <v>82</v>
      </c>
      <c r="AV100" s="12" t="s">
        <v>82</v>
      </c>
      <c r="AW100" s="12" t="s">
        <v>33</v>
      </c>
      <c r="AX100" s="12" t="s">
        <v>80</v>
      </c>
      <c r="AY100" s="235" t="s">
        <v>147</v>
      </c>
    </row>
    <row r="101" s="1" customFormat="1" ht="24" customHeight="1">
      <c r="B101" s="37"/>
      <c r="C101" s="211" t="s">
        <v>156</v>
      </c>
      <c r="D101" s="211" t="s">
        <v>149</v>
      </c>
      <c r="E101" s="212" t="s">
        <v>719</v>
      </c>
      <c r="F101" s="213" t="s">
        <v>720</v>
      </c>
      <c r="G101" s="214" t="s">
        <v>112</v>
      </c>
      <c r="H101" s="215">
        <v>14.766</v>
      </c>
      <c r="I101" s="216"/>
      <c r="J101" s="217">
        <f>ROUND(I101*H101,2)</f>
        <v>0</v>
      </c>
      <c r="K101" s="213" t="s">
        <v>19</v>
      </c>
      <c r="L101" s="42"/>
      <c r="M101" s="218" t="s">
        <v>19</v>
      </c>
      <c r="N101" s="219" t="s">
        <v>43</v>
      </c>
      <c r="O101" s="82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AR101" s="222" t="s">
        <v>153</v>
      </c>
      <c r="AT101" s="222" t="s">
        <v>149</v>
      </c>
      <c r="AU101" s="222" t="s">
        <v>82</v>
      </c>
      <c r="AY101" s="16" t="s">
        <v>147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153</v>
      </c>
      <c r="BM101" s="222" t="s">
        <v>159</v>
      </c>
    </row>
    <row r="102" s="12" customFormat="1">
      <c r="B102" s="224"/>
      <c r="C102" s="225"/>
      <c r="D102" s="226" t="s">
        <v>195</v>
      </c>
      <c r="E102" s="227" t="s">
        <v>19</v>
      </c>
      <c r="F102" s="228" t="s">
        <v>535</v>
      </c>
      <c r="G102" s="225"/>
      <c r="H102" s="229">
        <v>14.766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AT102" s="235" t="s">
        <v>195</v>
      </c>
      <c r="AU102" s="235" t="s">
        <v>82</v>
      </c>
      <c r="AV102" s="12" t="s">
        <v>82</v>
      </c>
      <c r="AW102" s="12" t="s">
        <v>33</v>
      </c>
      <c r="AX102" s="12" t="s">
        <v>80</v>
      </c>
      <c r="AY102" s="235" t="s">
        <v>147</v>
      </c>
    </row>
    <row r="103" s="1" customFormat="1" ht="24" customHeight="1">
      <c r="B103" s="37"/>
      <c r="C103" s="211" t="s">
        <v>153</v>
      </c>
      <c r="D103" s="211" t="s">
        <v>149</v>
      </c>
      <c r="E103" s="212" t="s">
        <v>721</v>
      </c>
      <c r="F103" s="213" t="s">
        <v>722</v>
      </c>
      <c r="G103" s="214" t="s">
        <v>112</v>
      </c>
      <c r="H103" s="215">
        <v>14.766</v>
      </c>
      <c r="I103" s="216"/>
      <c r="J103" s="217">
        <f>ROUND(I103*H103,2)</f>
        <v>0</v>
      </c>
      <c r="K103" s="213" t="s">
        <v>19</v>
      </c>
      <c r="L103" s="42"/>
      <c r="M103" s="218" t="s">
        <v>19</v>
      </c>
      <c r="N103" s="219" t="s">
        <v>43</v>
      </c>
      <c r="O103" s="82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AR103" s="222" t="s">
        <v>153</v>
      </c>
      <c r="AT103" s="222" t="s">
        <v>149</v>
      </c>
      <c r="AU103" s="222" t="s">
        <v>82</v>
      </c>
      <c r="AY103" s="16" t="s">
        <v>147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80</v>
      </c>
      <c r="BK103" s="223">
        <f>ROUND(I103*H103,2)</f>
        <v>0</v>
      </c>
      <c r="BL103" s="16" t="s">
        <v>153</v>
      </c>
      <c r="BM103" s="222" t="s">
        <v>162</v>
      </c>
    </row>
    <row r="104" s="12" customFormat="1">
      <c r="B104" s="224"/>
      <c r="C104" s="225"/>
      <c r="D104" s="226" t="s">
        <v>195</v>
      </c>
      <c r="E104" s="227" t="s">
        <v>19</v>
      </c>
      <c r="F104" s="228" t="s">
        <v>535</v>
      </c>
      <c r="G104" s="225"/>
      <c r="H104" s="229">
        <v>14.766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AT104" s="235" t="s">
        <v>195</v>
      </c>
      <c r="AU104" s="235" t="s">
        <v>82</v>
      </c>
      <c r="AV104" s="12" t="s">
        <v>82</v>
      </c>
      <c r="AW104" s="12" t="s">
        <v>33</v>
      </c>
      <c r="AX104" s="12" t="s">
        <v>80</v>
      </c>
      <c r="AY104" s="235" t="s">
        <v>147</v>
      </c>
    </row>
    <row r="105" s="1" customFormat="1" ht="24" customHeight="1">
      <c r="B105" s="37"/>
      <c r="C105" s="211" t="s">
        <v>163</v>
      </c>
      <c r="D105" s="211" t="s">
        <v>149</v>
      </c>
      <c r="E105" s="212" t="s">
        <v>723</v>
      </c>
      <c r="F105" s="213" t="s">
        <v>724</v>
      </c>
      <c r="G105" s="214" t="s">
        <v>112</v>
      </c>
      <c r="H105" s="215">
        <v>19.687999999999999</v>
      </c>
      <c r="I105" s="216"/>
      <c r="J105" s="217">
        <f>ROUND(I105*H105,2)</f>
        <v>0</v>
      </c>
      <c r="K105" s="213" t="s">
        <v>19</v>
      </c>
      <c r="L105" s="42"/>
      <c r="M105" s="218" t="s">
        <v>19</v>
      </c>
      <c r="N105" s="219" t="s">
        <v>43</v>
      </c>
      <c r="O105" s="82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AR105" s="222" t="s">
        <v>153</v>
      </c>
      <c r="AT105" s="222" t="s">
        <v>149</v>
      </c>
      <c r="AU105" s="222" t="s">
        <v>82</v>
      </c>
      <c r="AY105" s="16" t="s">
        <v>147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80</v>
      </c>
      <c r="BK105" s="223">
        <f>ROUND(I105*H105,2)</f>
        <v>0</v>
      </c>
      <c r="BL105" s="16" t="s">
        <v>153</v>
      </c>
      <c r="BM105" s="222" t="s">
        <v>107</v>
      </c>
    </row>
    <row r="106" s="12" customFormat="1">
      <c r="B106" s="224"/>
      <c r="C106" s="225"/>
      <c r="D106" s="226" t="s">
        <v>195</v>
      </c>
      <c r="E106" s="227" t="s">
        <v>19</v>
      </c>
      <c r="F106" s="228" t="s">
        <v>534</v>
      </c>
      <c r="G106" s="225"/>
      <c r="H106" s="229">
        <v>19.687999999999999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AT106" s="235" t="s">
        <v>195</v>
      </c>
      <c r="AU106" s="235" t="s">
        <v>82</v>
      </c>
      <c r="AV106" s="12" t="s">
        <v>82</v>
      </c>
      <c r="AW106" s="12" t="s">
        <v>33</v>
      </c>
      <c r="AX106" s="12" t="s">
        <v>80</v>
      </c>
      <c r="AY106" s="235" t="s">
        <v>147</v>
      </c>
    </row>
    <row r="107" s="1" customFormat="1" ht="16.5" customHeight="1">
      <c r="B107" s="37"/>
      <c r="C107" s="211" t="s">
        <v>159</v>
      </c>
      <c r="D107" s="211" t="s">
        <v>149</v>
      </c>
      <c r="E107" s="212" t="s">
        <v>725</v>
      </c>
      <c r="F107" s="213" t="s">
        <v>726</v>
      </c>
      <c r="G107" s="214" t="s">
        <v>152</v>
      </c>
      <c r="H107" s="215">
        <v>80.359999999999999</v>
      </c>
      <c r="I107" s="216"/>
      <c r="J107" s="217">
        <f>ROUND(I107*H107,2)</f>
        <v>0</v>
      </c>
      <c r="K107" s="213" t="s">
        <v>19</v>
      </c>
      <c r="L107" s="42"/>
      <c r="M107" s="218" t="s">
        <v>19</v>
      </c>
      <c r="N107" s="219" t="s">
        <v>43</v>
      </c>
      <c r="O107" s="82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AR107" s="222" t="s">
        <v>153</v>
      </c>
      <c r="AT107" s="222" t="s">
        <v>149</v>
      </c>
      <c r="AU107" s="222" t="s">
        <v>82</v>
      </c>
      <c r="AY107" s="16" t="s">
        <v>147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80</v>
      </c>
      <c r="BK107" s="223">
        <f>ROUND(I107*H107,2)</f>
        <v>0</v>
      </c>
      <c r="BL107" s="16" t="s">
        <v>153</v>
      </c>
      <c r="BM107" s="222" t="s">
        <v>168</v>
      </c>
    </row>
    <row r="108" s="1" customFormat="1" ht="16.5" customHeight="1">
      <c r="B108" s="37"/>
      <c r="C108" s="211" t="s">
        <v>169</v>
      </c>
      <c r="D108" s="211" t="s">
        <v>149</v>
      </c>
      <c r="E108" s="212" t="s">
        <v>727</v>
      </c>
      <c r="F108" s="213" t="s">
        <v>728</v>
      </c>
      <c r="G108" s="214" t="s">
        <v>152</v>
      </c>
      <c r="H108" s="215">
        <v>80.359999999999999</v>
      </c>
      <c r="I108" s="216"/>
      <c r="J108" s="217">
        <f>ROUND(I108*H108,2)</f>
        <v>0</v>
      </c>
      <c r="K108" s="213" t="s">
        <v>19</v>
      </c>
      <c r="L108" s="42"/>
      <c r="M108" s="218" t="s">
        <v>19</v>
      </c>
      <c r="N108" s="219" t="s">
        <v>43</v>
      </c>
      <c r="O108" s="82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AR108" s="222" t="s">
        <v>153</v>
      </c>
      <c r="AT108" s="222" t="s">
        <v>149</v>
      </c>
      <c r="AU108" s="222" t="s">
        <v>82</v>
      </c>
      <c r="AY108" s="16" t="s">
        <v>147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80</v>
      </c>
      <c r="BK108" s="223">
        <f>ROUND(I108*H108,2)</f>
        <v>0</v>
      </c>
      <c r="BL108" s="16" t="s">
        <v>153</v>
      </c>
      <c r="BM108" s="222" t="s">
        <v>173</v>
      </c>
    </row>
    <row r="109" s="1" customFormat="1" ht="24" customHeight="1">
      <c r="B109" s="37"/>
      <c r="C109" s="211" t="s">
        <v>162</v>
      </c>
      <c r="D109" s="211" t="s">
        <v>149</v>
      </c>
      <c r="E109" s="212" t="s">
        <v>729</v>
      </c>
      <c r="F109" s="213" t="s">
        <v>730</v>
      </c>
      <c r="G109" s="214" t="s">
        <v>112</v>
      </c>
      <c r="H109" s="215">
        <v>63.987000000000002</v>
      </c>
      <c r="I109" s="216"/>
      <c r="J109" s="217">
        <f>ROUND(I109*H109,2)</f>
        <v>0</v>
      </c>
      <c r="K109" s="213" t="s">
        <v>19</v>
      </c>
      <c r="L109" s="42"/>
      <c r="M109" s="218" t="s">
        <v>19</v>
      </c>
      <c r="N109" s="219" t="s">
        <v>43</v>
      </c>
      <c r="O109" s="82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AR109" s="222" t="s">
        <v>153</v>
      </c>
      <c r="AT109" s="222" t="s">
        <v>149</v>
      </c>
      <c r="AU109" s="222" t="s">
        <v>82</v>
      </c>
      <c r="AY109" s="16" t="s">
        <v>147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80</v>
      </c>
      <c r="BK109" s="223">
        <f>ROUND(I109*H109,2)</f>
        <v>0</v>
      </c>
      <c r="BL109" s="16" t="s">
        <v>153</v>
      </c>
      <c r="BM109" s="222" t="s">
        <v>176</v>
      </c>
    </row>
    <row r="110" s="12" customFormat="1">
      <c r="B110" s="224"/>
      <c r="C110" s="225"/>
      <c r="D110" s="226" t="s">
        <v>195</v>
      </c>
      <c r="E110" s="227" t="s">
        <v>19</v>
      </c>
      <c r="F110" s="228" t="s">
        <v>227</v>
      </c>
      <c r="G110" s="225"/>
      <c r="H110" s="229">
        <v>63.987000000000002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AT110" s="235" t="s">
        <v>195</v>
      </c>
      <c r="AU110" s="235" t="s">
        <v>82</v>
      </c>
      <c r="AV110" s="12" t="s">
        <v>82</v>
      </c>
      <c r="AW110" s="12" t="s">
        <v>33</v>
      </c>
      <c r="AX110" s="12" t="s">
        <v>80</v>
      </c>
      <c r="AY110" s="235" t="s">
        <v>147</v>
      </c>
    </row>
    <row r="111" s="1" customFormat="1" ht="24" customHeight="1">
      <c r="B111" s="37"/>
      <c r="C111" s="211" t="s">
        <v>177</v>
      </c>
      <c r="D111" s="211" t="s">
        <v>149</v>
      </c>
      <c r="E111" s="212" t="s">
        <v>731</v>
      </c>
      <c r="F111" s="213" t="s">
        <v>732</v>
      </c>
      <c r="G111" s="214" t="s">
        <v>112</v>
      </c>
      <c r="H111" s="215">
        <v>34.454000000000001</v>
      </c>
      <c r="I111" s="216"/>
      <c r="J111" s="217">
        <f>ROUND(I111*H111,2)</f>
        <v>0</v>
      </c>
      <c r="K111" s="213" t="s">
        <v>19</v>
      </c>
      <c r="L111" s="42"/>
      <c r="M111" s="218" t="s">
        <v>19</v>
      </c>
      <c r="N111" s="219" t="s">
        <v>43</v>
      </c>
      <c r="O111" s="82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AR111" s="222" t="s">
        <v>153</v>
      </c>
      <c r="AT111" s="222" t="s">
        <v>149</v>
      </c>
      <c r="AU111" s="222" t="s">
        <v>82</v>
      </c>
      <c r="AY111" s="16" t="s">
        <v>147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80</v>
      </c>
      <c r="BK111" s="223">
        <f>ROUND(I111*H111,2)</f>
        <v>0</v>
      </c>
      <c r="BL111" s="16" t="s">
        <v>153</v>
      </c>
      <c r="BM111" s="222" t="s">
        <v>180</v>
      </c>
    </row>
    <row r="112" s="12" customFormat="1">
      <c r="B112" s="224"/>
      <c r="C112" s="225"/>
      <c r="D112" s="226" t="s">
        <v>195</v>
      </c>
      <c r="E112" s="227" t="s">
        <v>19</v>
      </c>
      <c r="F112" s="228" t="s">
        <v>231</v>
      </c>
      <c r="G112" s="225"/>
      <c r="H112" s="229">
        <v>34.454000000000001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AT112" s="235" t="s">
        <v>195</v>
      </c>
      <c r="AU112" s="235" t="s">
        <v>82</v>
      </c>
      <c r="AV112" s="12" t="s">
        <v>82</v>
      </c>
      <c r="AW112" s="12" t="s">
        <v>33</v>
      </c>
      <c r="AX112" s="12" t="s">
        <v>80</v>
      </c>
      <c r="AY112" s="235" t="s">
        <v>147</v>
      </c>
    </row>
    <row r="113" s="1" customFormat="1" ht="24" customHeight="1">
      <c r="B113" s="37"/>
      <c r="C113" s="211" t="s">
        <v>107</v>
      </c>
      <c r="D113" s="211" t="s">
        <v>149</v>
      </c>
      <c r="E113" s="212" t="s">
        <v>233</v>
      </c>
      <c r="F113" s="213" t="s">
        <v>234</v>
      </c>
      <c r="G113" s="214" t="s">
        <v>112</v>
      </c>
      <c r="H113" s="215">
        <v>29.706</v>
      </c>
      <c r="I113" s="216"/>
      <c r="J113" s="217">
        <f>ROUND(I113*H113,2)</f>
        <v>0</v>
      </c>
      <c r="K113" s="213" t="s">
        <v>19</v>
      </c>
      <c r="L113" s="42"/>
      <c r="M113" s="218" t="s">
        <v>19</v>
      </c>
      <c r="N113" s="219" t="s">
        <v>43</v>
      </c>
      <c r="O113" s="82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22" t="s">
        <v>153</v>
      </c>
      <c r="AT113" s="222" t="s">
        <v>149</v>
      </c>
      <c r="AU113" s="222" t="s">
        <v>82</v>
      </c>
      <c r="AY113" s="16" t="s">
        <v>147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80</v>
      </c>
      <c r="BK113" s="223">
        <f>ROUND(I113*H113,2)</f>
        <v>0</v>
      </c>
      <c r="BL113" s="16" t="s">
        <v>153</v>
      </c>
      <c r="BM113" s="222" t="s">
        <v>183</v>
      </c>
    </row>
    <row r="114" s="1" customFormat="1" ht="24" customHeight="1">
      <c r="B114" s="37"/>
      <c r="C114" s="211" t="s">
        <v>184</v>
      </c>
      <c r="D114" s="211" t="s">
        <v>149</v>
      </c>
      <c r="E114" s="212" t="s">
        <v>236</v>
      </c>
      <c r="F114" s="213" t="s">
        <v>237</v>
      </c>
      <c r="G114" s="214" t="s">
        <v>112</v>
      </c>
      <c r="H114" s="215">
        <v>178.23599999999999</v>
      </c>
      <c r="I114" s="216"/>
      <c r="J114" s="217">
        <f>ROUND(I114*H114,2)</f>
        <v>0</v>
      </c>
      <c r="K114" s="213" t="s">
        <v>19</v>
      </c>
      <c r="L114" s="42"/>
      <c r="M114" s="218" t="s">
        <v>19</v>
      </c>
      <c r="N114" s="219" t="s">
        <v>43</v>
      </c>
      <c r="O114" s="82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AR114" s="222" t="s">
        <v>153</v>
      </c>
      <c r="AT114" s="222" t="s">
        <v>149</v>
      </c>
      <c r="AU114" s="222" t="s">
        <v>82</v>
      </c>
      <c r="AY114" s="16" t="s">
        <v>147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80</v>
      </c>
      <c r="BK114" s="223">
        <f>ROUND(I114*H114,2)</f>
        <v>0</v>
      </c>
      <c r="BL114" s="16" t="s">
        <v>153</v>
      </c>
      <c r="BM114" s="222" t="s">
        <v>187</v>
      </c>
    </row>
    <row r="115" s="1" customFormat="1" ht="16.5" customHeight="1">
      <c r="B115" s="37"/>
      <c r="C115" s="211" t="s">
        <v>168</v>
      </c>
      <c r="D115" s="211" t="s">
        <v>149</v>
      </c>
      <c r="E115" s="212" t="s">
        <v>734</v>
      </c>
      <c r="F115" s="213" t="s">
        <v>735</v>
      </c>
      <c r="G115" s="214" t="s">
        <v>112</v>
      </c>
      <c r="H115" s="215">
        <v>29.706</v>
      </c>
      <c r="I115" s="216"/>
      <c r="J115" s="217">
        <f>ROUND(I115*H115,2)</f>
        <v>0</v>
      </c>
      <c r="K115" s="213" t="s">
        <v>19</v>
      </c>
      <c r="L115" s="42"/>
      <c r="M115" s="218" t="s">
        <v>19</v>
      </c>
      <c r="N115" s="219" t="s">
        <v>43</v>
      </c>
      <c r="O115" s="82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AR115" s="222" t="s">
        <v>153</v>
      </c>
      <c r="AT115" s="222" t="s">
        <v>149</v>
      </c>
      <c r="AU115" s="222" t="s">
        <v>82</v>
      </c>
      <c r="AY115" s="16" t="s">
        <v>147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80</v>
      </c>
      <c r="BK115" s="223">
        <f>ROUND(I115*H115,2)</f>
        <v>0</v>
      </c>
      <c r="BL115" s="16" t="s">
        <v>153</v>
      </c>
      <c r="BM115" s="222" t="s">
        <v>190</v>
      </c>
    </row>
    <row r="116" s="1" customFormat="1" ht="16.5" customHeight="1">
      <c r="B116" s="37"/>
      <c r="C116" s="211" t="s">
        <v>191</v>
      </c>
      <c r="D116" s="211" t="s">
        <v>149</v>
      </c>
      <c r="E116" s="212" t="s">
        <v>244</v>
      </c>
      <c r="F116" s="213" t="s">
        <v>245</v>
      </c>
      <c r="G116" s="214" t="s">
        <v>112</v>
      </c>
      <c r="H116" s="215">
        <v>29.706</v>
      </c>
      <c r="I116" s="216"/>
      <c r="J116" s="217">
        <f>ROUND(I116*H116,2)</f>
        <v>0</v>
      </c>
      <c r="K116" s="213" t="s">
        <v>19</v>
      </c>
      <c r="L116" s="42"/>
      <c r="M116" s="218" t="s">
        <v>19</v>
      </c>
      <c r="N116" s="219" t="s">
        <v>43</v>
      </c>
      <c r="O116" s="82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AR116" s="222" t="s">
        <v>153</v>
      </c>
      <c r="AT116" s="222" t="s">
        <v>149</v>
      </c>
      <c r="AU116" s="222" t="s">
        <v>82</v>
      </c>
      <c r="AY116" s="16" t="s">
        <v>147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80</v>
      </c>
      <c r="BK116" s="223">
        <f>ROUND(I116*H116,2)</f>
        <v>0</v>
      </c>
      <c r="BL116" s="16" t="s">
        <v>153</v>
      </c>
      <c r="BM116" s="222" t="s">
        <v>194</v>
      </c>
    </row>
    <row r="117" s="1" customFormat="1" ht="24" customHeight="1">
      <c r="B117" s="37"/>
      <c r="C117" s="211" t="s">
        <v>173</v>
      </c>
      <c r="D117" s="211" t="s">
        <v>149</v>
      </c>
      <c r="E117" s="212" t="s">
        <v>248</v>
      </c>
      <c r="F117" s="213" t="s">
        <v>249</v>
      </c>
      <c r="G117" s="214" t="s">
        <v>250</v>
      </c>
      <c r="H117" s="215">
        <v>47.530000000000001</v>
      </c>
      <c r="I117" s="216"/>
      <c r="J117" s="217">
        <f>ROUND(I117*H117,2)</f>
        <v>0</v>
      </c>
      <c r="K117" s="213" t="s">
        <v>19</v>
      </c>
      <c r="L117" s="42"/>
      <c r="M117" s="218" t="s">
        <v>19</v>
      </c>
      <c r="N117" s="219" t="s">
        <v>43</v>
      </c>
      <c r="O117" s="82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222" t="s">
        <v>153</v>
      </c>
      <c r="AT117" s="222" t="s">
        <v>149</v>
      </c>
      <c r="AU117" s="222" t="s">
        <v>82</v>
      </c>
      <c r="AY117" s="16" t="s">
        <v>147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80</v>
      </c>
      <c r="BK117" s="223">
        <f>ROUND(I117*H117,2)</f>
        <v>0</v>
      </c>
      <c r="BL117" s="16" t="s">
        <v>153</v>
      </c>
      <c r="BM117" s="222" t="s">
        <v>199</v>
      </c>
    </row>
    <row r="118" s="1" customFormat="1" ht="24" customHeight="1">
      <c r="B118" s="37"/>
      <c r="C118" s="211" t="s">
        <v>8</v>
      </c>
      <c r="D118" s="211" t="s">
        <v>149</v>
      </c>
      <c r="E118" s="212" t="s">
        <v>253</v>
      </c>
      <c r="F118" s="213" t="s">
        <v>254</v>
      </c>
      <c r="G118" s="214" t="s">
        <v>112</v>
      </c>
      <c r="H118" s="215">
        <v>68.734999999999999</v>
      </c>
      <c r="I118" s="216"/>
      <c r="J118" s="217">
        <f>ROUND(I118*H118,2)</f>
        <v>0</v>
      </c>
      <c r="K118" s="213" t="s">
        <v>19</v>
      </c>
      <c r="L118" s="42"/>
      <c r="M118" s="218" t="s">
        <v>19</v>
      </c>
      <c r="N118" s="219" t="s">
        <v>43</v>
      </c>
      <c r="O118" s="82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AR118" s="222" t="s">
        <v>153</v>
      </c>
      <c r="AT118" s="222" t="s">
        <v>149</v>
      </c>
      <c r="AU118" s="222" t="s">
        <v>82</v>
      </c>
      <c r="AY118" s="16" t="s">
        <v>147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80</v>
      </c>
      <c r="BK118" s="223">
        <f>ROUND(I118*H118,2)</f>
        <v>0</v>
      </c>
      <c r="BL118" s="16" t="s">
        <v>153</v>
      </c>
      <c r="BM118" s="222" t="s">
        <v>205</v>
      </c>
    </row>
    <row r="119" s="11" customFormat="1" ht="22.8" customHeight="1">
      <c r="B119" s="195"/>
      <c r="C119" s="196"/>
      <c r="D119" s="197" t="s">
        <v>71</v>
      </c>
      <c r="E119" s="209" t="s">
        <v>82</v>
      </c>
      <c r="F119" s="209" t="s">
        <v>736</v>
      </c>
      <c r="G119" s="196"/>
      <c r="H119" s="196"/>
      <c r="I119" s="199"/>
      <c r="J119" s="210">
        <f>BK119</f>
        <v>0</v>
      </c>
      <c r="K119" s="196"/>
      <c r="L119" s="201"/>
      <c r="M119" s="202"/>
      <c r="N119" s="203"/>
      <c r="O119" s="203"/>
      <c r="P119" s="204">
        <f>SUM(P120:P124)</f>
        <v>0</v>
      </c>
      <c r="Q119" s="203"/>
      <c r="R119" s="204">
        <f>SUM(R120:R124)</f>
        <v>0</v>
      </c>
      <c r="S119" s="203"/>
      <c r="T119" s="205">
        <f>SUM(T120:T124)</f>
        <v>0</v>
      </c>
      <c r="AR119" s="206" t="s">
        <v>80</v>
      </c>
      <c r="AT119" s="207" t="s">
        <v>71</v>
      </c>
      <c r="AU119" s="207" t="s">
        <v>80</v>
      </c>
      <c r="AY119" s="206" t="s">
        <v>147</v>
      </c>
      <c r="BK119" s="208">
        <f>SUM(BK120:BK124)</f>
        <v>0</v>
      </c>
    </row>
    <row r="120" s="1" customFormat="1" ht="24" customHeight="1">
      <c r="B120" s="37"/>
      <c r="C120" s="211" t="s">
        <v>176</v>
      </c>
      <c r="D120" s="211" t="s">
        <v>149</v>
      </c>
      <c r="E120" s="212" t="s">
        <v>777</v>
      </c>
      <c r="F120" s="213" t="s">
        <v>778</v>
      </c>
      <c r="G120" s="214" t="s">
        <v>112</v>
      </c>
      <c r="H120" s="215">
        <v>2.4009999999999998</v>
      </c>
      <c r="I120" s="216"/>
      <c r="J120" s="217">
        <f>ROUND(I120*H120,2)</f>
        <v>0</v>
      </c>
      <c r="K120" s="213" t="s">
        <v>19</v>
      </c>
      <c r="L120" s="42"/>
      <c r="M120" s="218" t="s">
        <v>19</v>
      </c>
      <c r="N120" s="219" t="s">
        <v>43</v>
      </c>
      <c r="O120" s="8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AR120" s="222" t="s">
        <v>153</v>
      </c>
      <c r="AT120" s="222" t="s">
        <v>149</v>
      </c>
      <c r="AU120" s="222" t="s">
        <v>82</v>
      </c>
      <c r="AY120" s="16" t="s">
        <v>147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80</v>
      </c>
      <c r="BK120" s="223">
        <f>ROUND(I120*H120,2)</f>
        <v>0</v>
      </c>
      <c r="BL120" s="16" t="s">
        <v>153</v>
      </c>
      <c r="BM120" s="222" t="s">
        <v>209</v>
      </c>
    </row>
    <row r="121" s="1" customFormat="1" ht="16.5" customHeight="1">
      <c r="B121" s="37"/>
      <c r="C121" s="211" t="s">
        <v>210</v>
      </c>
      <c r="D121" s="211" t="s">
        <v>149</v>
      </c>
      <c r="E121" s="212" t="s">
        <v>779</v>
      </c>
      <c r="F121" s="213" t="s">
        <v>780</v>
      </c>
      <c r="G121" s="214" t="s">
        <v>112</v>
      </c>
      <c r="H121" s="215">
        <v>2.738</v>
      </c>
      <c r="I121" s="216"/>
      <c r="J121" s="217">
        <f>ROUND(I121*H121,2)</f>
        <v>0</v>
      </c>
      <c r="K121" s="213" t="s">
        <v>19</v>
      </c>
      <c r="L121" s="42"/>
      <c r="M121" s="218" t="s">
        <v>19</v>
      </c>
      <c r="N121" s="219" t="s">
        <v>43</v>
      </c>
      <c r="O121" s="8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AR121" s="222" t="s">
        <v>153</v>
      </c>
      <c r="AT121" s="222" t="s">
        <v>149</v>
      </c>
      <c r="AU121" s="222" t="s">
        <v>82</v>
      </c>
      <c r="AY121" s="16" t="s">
        <v>147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80</v>
      </c>
      <c r="BK121" s="223">
        <f>ROUND(I121*H121,2)</f>
        <v>0</v>
      </c>
      <c r="BL121" s="16" t="s">
        <v>153</v>
      </c>
      <c r="BM121" s="222" t="s">
        <v>213</v>
      </c>
    </row>
    <row r="122" s="1" customFormat="1" ht="16.5" customHeight="1">
      <c r="B122" s="37"/>
      <c r="C122" s="211" t="s">
        <v>180</v>
      </c>
      <c r="D122" s="211" t="s">
        <v>149</v>
      </c>
      <c r="E122" s="212" t="s">
        <v>781</v>
      </c>
      <c r="F122" s="213" t="s">
        <v>782</v>
      </c>
      <c r="G122" s="214" t="s">
        <v>152</v>
      </c>
      <c r="H122" s="215">
        <v>2.96</v>
      </c>
      <c r="I122" s="216"/>
      <c r="J122" s="217">
        <f>ROUND(I122*H122,2)</f>
        <v>0</v>
      </c>
      <c r="K122" s="213" t="s">
        <v>19</v>
      </c>
      <c r="L122" s="42"/>
      <c r="M122" s="218" t="s">
        <v>19</v>
      </c>
      <c r="N122" s="219" t="s">
        <v>43</v>
      </c>
      <c r="O122" s="8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AR122" s="222" t="s">
        <v>153</v>
      </c>
      <c r="AT122" s="222" t="s">
        <v>149</v>
      </c>
      <c r="AU122" s="222" t="s">
        <v>82</v>
      </c>
      <c r="AY122" s="16" t="s">
        <v>147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80</v>
      </c>
      <c r="BK122" s="223">
        <f>ROUND(I122*H122,2)</f>
        <v>0</v>
      </c>
      <c r="BL122" s="16" t="s">
        <v>153</v>
      </c>
      <c r="BM122" s="222" t="s">
        <v>216</v>
      </c>
    </row>
    <row r="123" s="1" customFormat="1" ht="16.5" customHeight="1">
      <c r="B123" s="37"/>
      <c r="C123" s="211" t="s">
        <v>217</v>
      </c>
      <c r="D123" s="211" t="s">
        <v>149</v>
      </c>
      <c r="E123" s="212" t="s">
        <v>783</v>
      </c>
      <c r="F123" s="213" t="s">
        <v>784</v>
      </c>
      <c r="G123" s="214" t="s">
        <v>152</v>
      </c>
      <c r="H123" s="215">
        <v>2.96</v>
      </c>
      <c r="I123" s="216"/>
      <c r="J123" s="217">
        <f>ROUND(I123*H123,2)</f>
        <v>0</v>
      </c>
      <c r="K123" s="213" t="s">
        <v>19</v>
      </c>
      <c r="L123" s="42"/>
      <c r="M123" s="218" t="s">
        <v>19</v>
      </c>
      <c r="N123" s="219" t="s">
        <v>43</v>
      </c>
      <c r="O123" s="8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AR123" s="222" t="s">
        <v>153</v>
      </c>
      <c r="AT123" s="222" t="s">
        <v>149</v>
      </c>
      <c r="AU123" s="222" t="s">
        <v>82</v>
      </c>
      <c r="AY123" s="16" t="s">
        <v>147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80</v>
      </c>
      <c r="BK123" s="223">
        <f>ROUND(I123*H123,2)</f>
        <v>0</v>
      </c>
      <c r="BL123" s="16" t="s">
        <v>153</v>
      </c>
      <c r="BM123" s="222" t="s">
        <v>220</v>
      </c>
    </row>
    <row r="124" s="1" customFormat="1" ht="16.5" customHeight="1">
      <c r="B124" s="37"/>
      <c r="C124" s="211" t="s">
        <v>183</v>
      </c>
      <c r="D124" s="211" t="s">
        <v>149</v>
      </c>
      <c r="E124" s="212" t="s">
        <v>785</v>
      </c>
      <c r="F124" s="213" t="s">
        <v>786</v>
      </c>
      <c r="G124" s="214" t="s">
        <v>250</v>
      </c>
      <c r="H124" s="215">
        <v>0.14799999999999999</v>
      </c>
      <c r="I124" s="216"/>
      <c r="J124" s="217">
        <f>ROUND(I124*H124,2)</f>
        <v>0</v>
      </c>
      <c r="K124" s="213" t="s">
        <v>19</v>
      </c>
      <c r="L124" s="42"/>
      <c r="M124" s="218" t="s">
        <v>19</v>
      </c>
      <c r="N124" s="219" t="s">
        <v>43</v>
      </c>
      <c r="O124" s="8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AR124" s="222" t="s">
        <v>153</v>
      </c>
      <c r="AT124" s="222" t="s">
        <v>149</v>
      </c>
      <c r="AU124" s="222" t="s">
        <v>82</v>
      </c>
      <c r="AY124" s="16" t="s">
        <v>147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80</v>
      </c>
      <c r="BK124" s="223">
        <f>ROUND(I124*H124,2)</f>
        <v>0</v>
      </c>
      <c r="BL124" s="16" t="s">
        <v>153</v>
      </c>
      <c r="BM124" s="222" t="s">
        <v>223</v>
      </c>
    </row>
    <row r="125" s="11" customFormat="1" ht="22.8" customHeight="1">
      <c r="B125" s="195"/>
      <c r="C125" s="196"/>
      <c r="D125" s="197" t="s">
        <v>71</v>
      </c>
      <c r="E125" s="209" t="s">
        <v>156</v>
      </c>
      <c r="F125" s="209" t="s">
        <v>552</v>
      </c>
      <c r="G125" s="196"/>
      <c r="H125" s="196"/>
      <c r="I125" s="199"/>
      <c r="J125" s="210">
        <f>BK125</f>
        <v>0</v>
      </c>
      <c r="K125" s="196"/>
      <c r="L125" s="201"/>
      <c r="M125" s="202"/>
      <c r="N125" s="203"/>
      <c r="O125" s="203"/>
      <c r="P125" s="204">
        <f>SUM(P126:P134)</f>
        <v>0</v>
      </c>
      <c r="Q125" s="203"/>
      <c r="R125" s="204">
        <f>SUM(R126:R134)</f>
        <v>0</v>
      </c>
      <c r="S125" s="203"/>
      <c r="T125" s="205">
        <f>SUM(T126:T134)</f>
        <v>0</v>
      </c>
      <c r="AR125" s="206" t="s">
        <v>80</v>
      </c>
      <c r="AT125" s="207" t="s">
        <v>71</v>
      </c>
      <c r="AU125" s="207" t="s">
        <v>80</v>
      </c>
      <c r="AY125" s="206" t="s">
        <v>147</v>
      </c>
      <c r="BK125" s="208">
        <f>SUM(BK126:BK134)</f>
        <v>0</v>
      </c>
    </row>
    <row r="126" s="1" customFormat="1" ht="16.5" customHeight="1">
      <c r="B126" s="37"/>
      <c r="C126" s="211" t="s">
        <v>7</v>
      </c>
      <c r="D126" s="211" t="s">
        <v>149</v>
      </c>
      <c r="E126" s="212" t="s">
        <v>787</v>
      </c>
      <c r="F126" s="213" t="s">
        <v>788</v>
      </c>
      <c r="G126" s="214" t="s">
        <v>298</v>
      </c>
      <c r="H126" s="215">
        <v>2</v>
      </c>
      <c r="I126" s="216"/>
      <c r="J126" s="217">
        <f>ROUND(I126*H126,2)</f>
        <v>0</v>
      </c>
      <c r="K126" s="213" t="s">
        <v>19</v>
      </c>
      <c r="L126" s="42"/>
      <c r="M126" s="218" t="s">
        <v>19</v>
      </c>
      <c r="N126" s="219" t="s">
        <v>43</v>
      </c>
      <c r="O126" s="8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AR126" s="222" t="s">
        <v>153</v>
      </c>
      <c r="AT126" s="222" t="s">
        <v>149</v>
      </c>
      <c r="AU126" s="222" t="s">
        <v>82</v>
      </c>
      <c r="AY126" s="16" t="s">
        <v>147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80</v>
      </c>
      <c r="BK126" s="223">
        <f>ROUND(I126*H126,2)</f>
        <v>0</v>
      </c>
      <c r="BL126" s="16" t="s">
        <v>153</v>
      </c>
      <c r="BM126" s="222" t="s">
        <v>226</v>
      </c>
    </row>
    <row r="127" s="1" customFormat="1" ht="24" customHeight="1">
      <c r="B127" s="37"/>
      <c r="C127" s="247" t="s">
        <v>187</v>
      </c>
      <c r="D127" s="247" t="s">
        <v>257</v>
      </c>
      <c r="E127" s="248" t="s">
        <v>789</v>
      </c>
      <c r="F127" s="249" t="s">
        <v>790</v>
      </c>
      <c r="G127" s="250" t="s">
        <v>298</v>
      </c>
      <c r="H127" s="251">
        <v>1</v>
      </c>
      <c r="I127" s="252"/>
      <c r="J127" s="253">
        <f>ROUND(I127*H127,2)</f>
        <v>0</v>
      </c>
      <c r="K127" s="249" t="s">
        <v>19</v>
      </c>
      <c r="L127" s="254"/>
      <c r="M127" s="255" t="s">
        <v>19</v>
      </c>
      <c r="N127" s="256" t="s">
        <v>43</v>
      </c>
      <c r="O127" s="8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AR127" s="222" t="s">
        <v>162</v>
      </c>
      <c r="AT127" s="222" t="s">
        <v>257</v>
      </c>
      <c r="AU127" s="222" t="s">
        <v>82</v>
      </c>
      <c r="AY127" s="16" t="s">
        <v>147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80</v>
      </c>
      <c r="BK127" s="223">
        <f>ROUND(I127*H127,2)</f>
        <v>0</v>
      </c>
      <c r="BL127" s="16" t="s">
        <v>153</v>
      </c>
      <c r="BM127" s="222" t="s">
        <v>230</v>
      </c>
    </row>
    <row r="128" s="1" customFormat="1" ht="16.5" customHeight="1">
      <c r="B128" s="37"/>
      <c r="C128" s="247" t="s">
        <v>232</v>
      </c>
      <c r="D128" s="247" t="s">
        <v>257</v>
      </c>
      <c r="E128" s="248" t="s">
        <v>791</v>
      </c>
      <c r="F128" s="249" t="s">
        <v>792</v>
      </c>
      <c r="G128" s="250" t="s">
        <v>298</v>
      </c>
      <c r="H128" s="251">
        <v>1</v>
      </c>
      <c r="I128" s="252"/>
      <c r="J128" s="253">
        <f>ROUND(I128*H128,2)</f>
        <v>0</v>
      </c>
      <c r="K128" s="249" t="s">
        <v>19</v>
      </c>
      <c r="L128" s="254"/>
      <c r="M128" s="255" t="s">
        <v>19</v>
      </c>
      <c r="N128" s="256" t="s">
        <v>43</v>
      </c>
      <c r="O128" s="8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AR128" s="222" t="s">
        <v>162</v>
      </c>
      <c r="AT128" s="222" t="s">
        <v>257</v>
      </c>
      <c r="AU128" s="222" t="s">
        <v>82</v>
      </c>
      <c r="AY128" s="16" t="s">
        <v>147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80</v>
      </c>
      <c r="BK128" s="223">
        <f>ROUND(I128*H128,2)</f>
        <v>0</v>
      </c>
      <c r="BL128" s="16" t="s">
        <v>153</v>
      </c>
      <c r="BM128" s="222" t="s">
        <v>235</v>
      </c>
    </row>
    <row r="129" s="1" customFormat="1" ht="16.5" customHeight="1">
      <c r="B129" s="37"/>
      <c r="C129" s="247" t="s">
        <v>190</v>
      </c>
      <c r="D129" s="247" t="s">
        <v>257</v>
      </c>
      <c r="E129" s="248" t="s">
        <v>793</v>
      </c>
      <c r="F129" s="249" t="s">
        <v>794</v>
      </c>
      <c r="G129" s="250" t="s">
        <v>298</v>
      </c>
      <c r="H129" s="251">
        <v>2</v>
      </c>
      <c r="I129" s="252"/>
      <c r="J129" s="253">
        <f>ROUND(I129*H129,2)</f>
        <v>0</v>
      </c>
      <c r="K129" s="249" t="s">
        <v>19</v>
      </c>
      <c r="L129" s="254"/>
      <c r="M129" s="255" t="s">
        <v>19</v>
      </c>
      <c r="N129" s="256" t="s">
        <v>43</v>
      </c>
      <c r="O129" s="8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AR129" s="222" t="s">
        <v>162</v>
      </c>
      <c r="AT129" s="222" t="s">
        <v>257</v>
      </c>
      <c r="AU129" s="222" t="s">
        <v>82</v>
      </c>
      <c r="AY129" s="16" t="s">
        <v>147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80</v>
      </c>
      <c r="BK129" s="223">
        <f>ROUND(I129*H129,2)</f>
        <v>0</v>
      </c>
      <c r="BL129" s="16" t="s">
        <v>153</v>
      </c>
      <c r="BM129" s="222" t="s">
        <v>238</v>
      </c>
    </row>
    <row r="130" s="1" customFormat="1" ht="16.5" customHeight="1">
      <c r="B130" s="37"/>
      <c r="C130" s="211" t="s">
        <v>240</v>
      </c>
      <c r="D130" s="211" t="s">
        <v>149</v>
      </c>
      <c r="E130" s="212" t="s">
        <v>795</v>
      </c>
      <c r="F130" s="213" t="s">
        <v>796</v>
      </c>
      <c r="G130" s="214" t="s">
        <v>298</v>
      </c>
      <c r="H130" s="215">
        <v>1</v>
      </c>
      <c r="I130" s="216"/>
      <c r="J130" s="217">
        <f>ROUND(I130*H130,2)</f>
        <v>0</v>
      </c>
      <c r="K130" s="213" t="s">
        <v>19</v>
      </c>
      <c r="L130" s="42"/>
      <c r="M130" s="218" t="s">
        <v>19</v>
      </c>
      <c r="N130" s="219" t="s">
        <v>43</v>
      </c>
      <c r="O130" s="8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AR130" s="222" t="s">
        <v>153</v>
      </c>
      <c r="AT130" s="222" t="s">
        <v>149</v>
      </c>
      <c r="AU130" s="222" t="s">
        <v>82</v>
      </c>
      <c r="AY130" s="16" t="s">
        <v>147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80</v>
      </c>
      <c r="BK130" s="223">
        <f>ROUND(I130*H130,2)</f>
        <v>0</v>
      </c>
      <c r="BL130" s="16" t="s">
        <v>153</v>
      </c>
      <c r="BM130" s="222" t="s">
        <v>243</v>
      </c>
    </row>
    <row r="131" s="1" customFormat="1" ht="16.5" customHeight="1">
      <c r="B131" s="37"/>
      <c r="C131" s="247" t="s">
        <v>194</v>
      </c>
      <c r="D131" s="247" t="s">
        <v>257</v>
      </c>
      <c r="E131" s="248" t="s">
        <v>797</v>
      </c>
      <c r="F131" s="249" t="s">
        <v>798</v>
      </c>
      <c r="G131" s="250" t="s">
        <v>298</v>
      </c>
      <c r="H131" s="251">
        <v>1</v>
      </c>
      <c r="I131" s="252"/>
      <c r="J131" s="253">
        <f>ROUND(I131*H131,2)</f>
        <v>0</v>
      </c>
      <c r="K131" s="249" t="s">
        <v>19</v>
      </c>
      <c r="L131" s="254"/>
      <c r="M131" s="255" t="s">
        <v>19</v>
      </c>
      <c r="N131" s="256" t="s">
        <v>43</v>
      </c>
      <c r="O131" s="8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AR131" s="222" t="s">
        <v>162</v>
      </c>
      <c r="AT131" s="222" t="s">
        <v>257</v>
      </c>
      <c r="AU131" s="222" t="s">
        <v>82</v>
      </c>
      <c r="AY131" s="16" t="s">
        <v>147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80</v>
      </c>
      <c r="BK131" s="223">
        <f>ROUND(I131*H131,2)</f>
        <v>0</v>
      </c>
      <c r="BL131" s="16" t="s">
        <v>153</v>
      </c>
      <c r="BM131" s="222" t="s">
        <v>246</v>
      </c>
    </row>
    <row r="132" s="1" customFormat="1" ht="24" customHeight="1">
      <c r="B132" s="37"/>
      <c r="C132" s="211" t="s">
        <v>247</v>
      </c>
      <c r="D132" s="211" t="s">
        <v>149</v>
      </c>
      <c r="E132" s="212" t="s">
        <v>799</v>
      </c>
      <c r="F132" s="213" t="s">
        <v>800</v>
      </c>
      <c r="G132" s="214" t="s">
        <v>112</v>
      </c>
      <c r="H132" s="215">
        <v>1.169</v>
      </c>
      <c r="I132" s="216"/>
      <c r="J132" s="217">
        <f>ROUND(I132*H132,2)</f>
        <v>0</v>
      </c>
      <c r="K132" s="213" t="s">
        <v>19</v>
      </c>
      <c r="L132" s="42"/>
      <c r="M132" s="218" t="s">
        <v>19</v>
      </c>
      <c r="N132" s="219" t="s">
        <v>43</v>
      </c>
      <c r="O132" s="8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AR132" s="222" t="s">
        <v>153</v>
      </c>
      <c r="AT132" s="222" t="s">
        <v>149</v>
      </c>
      <c r="AU132" s="222" t="s">
        <v>82</v>
      </c>
      <c r="AY132" s="16" t="s">
        <v>147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80</v>
      </c>
      <c r="BK132" s="223">
        <f>ROUND(I132*H132,2)</f>
        <v>0</v>
      </c>
      <c r="BL132" s="16" t="s">
        <v>153</v>
      </c>
      <c r="BM132" s="222" t="s">
        <v>251</v>
      </c>
    </row>
    <row r="133" s="1" customFormat="1" ht="24" customHeight="1">
      <c r="B133" s="37"/>
      <c r="C133" s="211" t="s">
        <v>199</v>
      </c>
      <c r="D133" s="211" t="s">
        <v>149</v>
      </c>
      <c r="E133" s="212" t="s">
        <v>743</v>
      </c>
      <c r="F133" s="213" t="s">
        <v>744</v>
      </c>
      <c r="G133" s="214" t="s">
        <v>152</v>
      </c>
      <c r="H133" s="215">
        <v>4.2729999999999997</v>
      </c>
      <c r="I133" s="216"/>
      <c r="J133" s="217">
        <f>ROUND(I133*H133,2)</f>
        <v>0</v>
      </c>
      <c r="K133" s="213" t="s">
        <v>19</v>
      </c>
      <c r="L133" s="42"/>
      <c r="M133" s="218" t="s">
        <v>19</v>
      </c>
      <c r="N133" s="219" t="s">
        <v>43</v>
      </c>
      <c r="O133" s="8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AR133" s="222" t="s">
        <v>153</v>
      </c>
      <c r="AT133" s="222" t="s">
        <v>149</v>
      </c>
      <c r="AU133" s="222" t="s">
        <v>82</v>
      </c>
      <c r="AY133" s="16" t="s">
        <v>147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80</v>
      </c>
      <c r="BK133" s="223">
        <f>ROUND(I133*H133,2)</f>
        <v>0</v>
      </c>
      <c r="BL133" s="16" t="s">
        <v>153</v>
      </c>
      <c r="BM133" s="222" t="s">
        <v>255</v>
      </c>
    </row>
    <row r="134" s="1" customFormat="1" ht="24" customHeight="1">
      <c r="B134" s="37"/>
      <c r="C134" s="211" t="s">
        <v>256</v>
      </c>
      <c r="D134" s="211" t="s">
        <v>149</v>
      </c>
      <c r="E134" s="212" t="s">
        <v>745</v>
      </c>
      <c r="F134" s="213" t="s">
        <v>746</v>
      </c>
      <c r="G134" s="214" t="s">
        <v>152</v>
      </c>
      <c r="H134" s="215">
        <v>4.2729999999999997</v>
      </c>
      <c r="I134" s="216"/>
      <c r="J134" s="217">
        <f>ROUND(I134*H134,2)</f>
        <v>0</v>
      </c>
      <c r="K134" s="213" t="s">
        <v>19</v>
      </c>
      <c r="L134" s="42"/>
      <c r="M134" s="218" t="s">
        <v>19</v>
      </c>
      <c r="N134" s="219" t="s">
        <v>43</v>
      </c>
      <c r="O134" s="8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AR134" s="222" t="s">
        <v>153</v>
      </c>
      <c r="AT134" s="222" t="s">
        <v>149</v>
      </c>
      <c r="AU134" s="222" t="s">
        <v>82</v>
      </c>
      <c r="AY134" s="16" t="s">
        <v>147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80</v>
      </c>
      <c r="BK134" s="223">
        <f>ROUND(I134*H134,2)</f>
        <v>0</v>
      </c>
      <c r="BL134" s="16" t="s">
        <v>153</v>
      </c>
      <c r="BM134" s="222" t="s">
        <v>260</v>
      </c>
    </row>
    <row r="135" s="11" customFormat="1" ht="22.8" customHeight="1">
      <c r="B135" s="195"/>
      <c r="C135" s="196"/>
      <c r="D135" s="197" t="s">
        <v>71</v>
      </c>
      <c r="E135" s="209" t="s">
        <v>159</v>
      </c>
      <c r="F135" s="209" t="s">
        <v>567</v>
      </c>
      <c r="G135" s="196"/>
      <c r="H135" s="196"/>
      <c r="I135" s="199"/>
      <c r="J135" s="210">
        <f>BK135</f>
        <v>0</v>
      </c>
      <c r="K135" s="196"/>
      <c r="L135" s="201"/>
      <c r="M135" s="202"/>
      <c r="N135" s="203"/>
      <c r="O135" s="203"/>
      <c r="P135" s="204">
        <f>P136</f>
        <v>0</v>
      </c>
      <c r="Q135" s="203"/>
      <c r="R135" s="204">
        <f>R136</f>
        <v>0</v>
      </c>
      <c r="S135" s="203"/>
      <c r="T135" s="205">
        <f>T136</f>
        <v>0</v>
      </c>
      <c r="AR135" s="206" t="s">
        <v>80</v>
      </c>
      <c r="AT135" s="207" t="s">
        <v>71</v>
      </c>
      <c r="AU135" s="207" t="s">
        <v>80</v>
      </c>
      <c r="AY135" s="206" t="s">
        <v>147</v>
      </c>
      <c r="BK135" s="208">
        <f>BK136</f>
        <v>0</v>
      </c>
    </row>
    <row r="136" s="1" customFormat="1" ht="16.5" customHeight="1">
      <c r="B136" s="37"/>
      <c r="C136" s="211" t="s">
        <v>205</v>
      </c>
      <c r="D136" s="211" t="s">
        <v>149</v>
      </c>
      <c r="E136" s="212" t="s">
        <v>801</v>
      </c>
      <c r="F136" s="213" t="s">
        <v>802</v>
      </c>
      <c r="G136" s="214" t="s">
        <v>112</v>
      </c>
      <c r="H136" s="215">
        <v>0.73599999999999999</v>
      </c>
      <c r="I136" s="216"/>
      <c r="J136" s="217">
        <f>ROUND(I136*H136,2)</f>
        <v>0</v>
      </c>
      <c r="K136" s="213" t="s">
        <v>19</v>
      </c>
      <c r="L136" s="42"/>
      <c r="M136" s="218" t="s">
        <v>19</v>
      </c>
      <c r="N136" s="219" t="s">
        <v>43</v>
      </c>
      <c r="O136" s="8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AR136" s="222" t="s">
        <v>153</v>
      </c>
      <c r="AT136" s="222" t="s">
        <v>149</v>
      </c>
      <c r="AU136" s="222" t="s">
        <v>82</v>
      </c>
      <c r="AY136" s="16" t="s">
        <v>147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80</v>
      </c>
      <c r="BK136" s="223">
        <f>ROUND(I136*H136,2)</f>
        <v>0</v>
      </c>
      <c r="BL136" s="16" t="s">
        <v>153</v>
      </c>
      <c r="BM136" s="222" t="s">
        <v>263</v>
      </c>
    </row>
    <row r="137" s="11" customFormat="1" ht="22.8" customHeight="1">
      <c r="B137" s="195"/>
      <c r="C137" s="196"/>
      <c r="D137" s="197" t="s">
        <v>71</v>
      </c>
      <c r="E137" s="209" t="s">
        <v>177</v>
      </c>
      <c r="F137" s="209" t="s">
        <v>471</v>
      </c>
      <c r="G137" s="196"/>
      <c r="H137" s="196"/>
      <c r="I137" s="199"/>
      <c r="J137" s="210">
        <f>BK137</f>
        <v>0</v>
      </c>
      <c r="K137" s="196"/>
      <c r="L137" s="201"/>
      <c r="M137" s="202"/>
      <c r="N137" s="203"/>
      <c r="O137" s="203"/>
      <c r="P137" s="204">
        <f>P138+SUM(P139:P142)</f>
        <v>0</v>
      </c>
      <c r="Q137" s="203"/>
      <c r="R137" s="204">
        <f>R138+SUM(R139:R142)</f>
        <v>0</v>
      </c>
      <c r="S137" s="203"/>
      <c r="T137" s="205">
        <f>T138+SUM(T139:T142)</f>
        <v>0</v>
      </c>
      <c r="AR137" s="206" t="s">
        <v>80</v>
      </c>
      <c r="AT137" s="207" t="s">
        <v>71</v>
      </c>
      <c r="AU137" s="207" t="s">
        <v>80</v>
      </c>
      <c r="AY137" s="206" t="s">
        <v>147</v>
      </c>
      <c r="BK137" s="208">
        <f>BK138+SUM(BK139:BK142)</f>
        <v>0</v>
      </c>
    </row>
    <row r="138" s="1" customFormat="1" ht="24" customHeight="1">
      <c r="B138" s="37"/>
      <c r="C138" s="211" t="s">
        <v>264</v>
      </c>
      <c r="D138" s="211" t="s">
        <v>149</v>
      </c>
      <c r="E138" s="212" t="s">
        <v>803</v>
      </c>
      <c r="F138" s="213" t="s">
        <v>804</v>
      </c>
      <c r="G138" s="214" t="s">
        <v>298</v>
      </c>
      <c r="H138" s="215">
        <v>2</v>
      </c>
      <c r="I138" s="216"/>
      <c r="J138" s="217">
        <f>ROUND(I138*H138,2)</f>
        <v>0</v>
      </c>
      <c r="K138" s="213" t="s">
        <v>19</v>
      </c>
      <c r="L138" s="42"/>
      <c r="M138" s="218" t="s">
        <v>19</v>
      </c>
      <c r="N138" s="219" t="s">
        <v>43</v>
      </c>
      <c r="O138" s="8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AR138" s="222" t="s">
        <v>153</v>
      </c>
      <c r="AT138" s="222" t="s">
        <v>149</v>
      </c>
      <c r="AU138" s="222" t="s">
        <v>82</v>
      </c>
      <c r="AY138" s="16" t="s">
        <v>147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80</v>
      </c>
      <c r="BK138" s="223">
        <f>ROUND(I138*H138,2)</f>
        <v>0</v>
      </c>
      <c r="BL138" s="16" t="s">
        <v>153</v>
      </c>
      <c r="BM138" s="222" t="s">
        <v>379</v>
      </c>
    </row>
    <row r="139" s="1" customFormat="1" ht="24" customHeight="1">
      <c r="B139" s="37"/>
      <c r="C139" s="247" t="s">
        <v>209</v>
      </c>
      <c r="D139" s="247" t="s">
        <v>257</v>
      </c>
      <c r="E139" s="248" t="s">
        <v>805</v>
      </c>
      <c r="F139" s="249" t="s">
        <v>806</v>
      </c>
      <c r="G139" s="250" t="s">
        <v>298</v>
      </c>
      <c r="H139" s="251">
        <v>2</v>
      </c>
      <c r="I139" s="252"/>
      <c r="J139" s="253">
        <f>ROUND(I139*H139,2)</f>
        <v>0</v>
      </c>
      <c r="K139" s="249" t="s">
        <v>19</v>
      </c>
      <c r="L139" s="254"/>
      <c r="M139" s="255" t="s">
        <v>19</v>
      </c>
      <c r="N139" s="256" t="s">
        <v>43</v>
      </c>
      <c r="O139" s="82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AR139" s="222" t="s">
        <v>162</v>
      </c>
      <c r="AT139" s="222" t="s">
        <v>257</v>
      </c>
      <c r="AU139" s="222" t="s">
        <v>82</v>
      </c>
      <c r="AY139" s="16" t="s">
        <v>147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80</v>
      </c>
      <c r="BK139" s="223">
        <f>ROUND(I139*H139,2)</f>
        <v>0</v>
      </c>
      <c r="BL139" s="16" t="s">
        <v>153</v>
      </c>
      <c r="BM139" s="222" t="s">
        <v>271</v>
      </c>
    </row>
    <row r="140" s="1" customFormat="1" ht="24" customHeight="1">
      <c r="B140" s="37"/>
      <c r="C140" s="211" t="s">
        <v>272</v>
      </c>
      <c r="D140" s="211" t="s">
        <v>149</v>
      </c>
      <c r="E140" s="212" t="s">
        <v>807</v>
      </c>
      <c r="F140" s="213" t="s">
        <v>808</v>
      </c>
      <c r="G140" s="214" t="s">
        <v>298</v>
      </c>
      <c r="H140" s="215">
        <v>1</v>
      </c>
      <c r="I140" s="216"/>
      <c r="J140" s="217">
        <f>ROUND(I140*H140,2)</f>
        <v>0</v>
      </c>
      <c r="K140" s="213" t="s">
        <v>19</v>
      </c>
      <c r="L140" s="42"/>
      <c r="M140" s="218" t="s">
        <v>19</v>
      </c>
      <c r="N140" s="219" t="s">
        <v>43</v>
      </c>
      <c r="O140" s="8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AR140" s="222" t="s">
        <v>153</v>
      </c>
      <c r="AT140" s="222" t="s">
        <v>149</v>
      </c>
      <c r="AU140" s="222" t="s">
        <v>82</v>
      </c>
      <c r="AY140" s="16" t="s">
        <v>147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80</v>
      </c>
      <c r="BK140" s="223">
        <f>ROUND(I140*H140,2)</f>
        <v>0</v>
      </c>
      <c r="BL140" s="16" t="s">
        <v>153</v>
      </c>
      <c r="BM140" s="222" t="s">
        <v>276</v>
      </c>
    </row>
    <row r="141" s="1" customFormat="1" ht="24" customHeight="1">
      <c r="B141" s="37"/>
      <c r="C141" s="247" t="s">
        <v>213</v>
      </c>
      <c r="D141" s="247" t="s">
        <v>257</v>
      </c>
      <c r="E141" s="248" t="s">
        <v>809</v>
      </c>
      <c r="F141" s="249" t="s">
        <v>810</v>
      </c>
      <c r="G141" s="250" t="s">
        <v>298</v>
      </c>
      <c r="H141" s="251">
        <v>1</v>
      </c>
      <c r="I141" s="252"/>
      <c r="J141" s="253">
        <f>ROUND(I141*H141,2)</f>
        <v>0</v>
      </c>
      <c r="K141" s="249" t="s">
        <v>19</v>
      </c>
      <c r="L141" s="254"/>
      <c r="M141" s="255" t="s">
        <v>19</v>
      </c>
      <c r="N141" s="256" t="s">
        <v>43</v>
      </c>
      <c r="O141" s="82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AR141" s="222" t="s">
        <v>162</v>
      </c>
      <c r="AT141" s="222" t="s">
        <v>257</v>
      </c>
      <c r="AU141" s="222" t="s">
        <v>82</v>
      </c>
      <c r="AY141" s="16" t="s">
        <v>147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80</v>
      </c>
      <c r="BK141" s="223">
        <f>ROUND(I141*H141,2)</f>
        <v>0</v>
      </c>
      <c r="BL141" s="16" t="s">
        <v>153</v>
      </c>
      <c r="BM141" s="222" t="s">
        <v>279</v>
      </c>
    </row>
    <row r="142" s="11" customFormat="1" ht="20.88" customHeight="1">
      <c r="B142" s="195"/>
      <c r="C142" s="196"/>
      <c r="D142" s="197" t="s">
        <v>71</v>
      </c>
      <c r="E142" s="209" t="s">
        <v>493</v>
      </c>
      <c r="F142" s="209" t="s">
        <v>494</v>
      </c>
      <c r="G142" s="196"/>
      <c r="H142" s="196"/>
      <c r="I142" s="199"/>
      <c r="J142" s="210">
        <f>BK142</f>
        <v>0</v>
      </c>
      <c r="K142" s="196"/>
      <c r="L142" s="201"/>
      <c r="M142" s="202"/>
      <c r="N142" s="203"/>
      <c r="O142" s="203"/>
      <c r="P142" s="204">
        <f>P143</f>
        <v>0</v>
      </c>
      <c r="Q142" s="203"/>
      <c r="R142" s="204">
        <f>R143</f>
        <v>0</v>
      </c>
      <c r="S142" s="203"/>
      <c r="T142" s="205">
        <f>T143</f>
        <v>0</v>
      </c>
      <c r="AR142" s="206" t="s">
        <v>80</v>
      </c>
      <c r="AT142" s="207" t="s">
        <v>71</v>
      </c>
      <c r="AU142" s="207" t="s">
        <v>82</v>
      </c>
      <c r="AY142" s="206" t="s">
        <v>147</v>
      </c>
      <c r="BK142" s="208">
        <f>BK143</f>
        <v>0</v>
      </c>
    </row>
    <row r="143" s="1" customFormat="1" ht="24" customHeight="1">
      <c r="B143" s="37"/>
      <c r="C143" s="211" t="s">
        <v>280</v>
      </c>
      <c r="D143" s="211" t="s">
        <v>149</v>
      </c>
      <c r="E143" s="212" t="s">
        <v>811</v>
      </c>
      <c r="F143" s="213" t="s">
        <v>812</v>
      </c>
      <c r="G143" s="214" t="s">
        <v>250</v>
      </c>
      <c r="H143" s="215">
        <v>37.453000000000003</v>
      </c>
      <c r="I143" s="216"/>
      <c r="J143" s="217">
        <f>ROUND(I143*H143,2)</f>
        <v>0</v>
      </c>
      <c r="K143" s="213" t="s">
        <v>19</v>
      </c>
      <c r="L143" s="42"/>
      <c r="M143" s="218" t="s">
        <v>19</v>
      </c>
      <c r="N143" s="219" t="s">
        <v>43</v>
      </c>
      <c r="O143" s="82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AR143" s="222" t="s">
        <v>153</v>
      </c>
      <c r="AT143" s="222" t="s">
        <v>149</v>
      </c>
      <c r="AU143" s="222" t="s">
        <v>156</v>
      </c>
      <c r="AY143" s="16" t="s">
        <v>147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80</v>
      </c>
      <c r="BK143" s="223">
        <f>ROUND(I143*H143,2)</f>
        <v>0</v>
      </c>
      <c r="BL143" s="16" t="s">
        <v>153</v>
      </c>
      <c r="BM143" s="222" t="s">
        <v>283</v>
      </c>
    </row>
    <row r="144" s="11" customFormat="1" ht="25.92" customHeight="1">
      <c r="B144" s="195"/>
      <c r="C144" s="196"/>
      <c r="D144" s="197" t="s">
        <v>71</v>
      </c>
      <c r="E144" s="198" t="s">
        <v>634</v>
      </c>
      <c r="F144" s="198" t="s">
        <v>635</v>
      </c>
      <c r="G144" s="196"/>
      <c r="H144" s="196"/>
      <c r="I144" s="199"/>
      <c r="J144" s="200">
        <f>BK144</f>
        <v>0</v>
      </c>
      <c r="K144" s="196"/>
      <c r="L144" s="201"/>
      <c r="M144" s="202"/>
      <c r="N144" s="203"/>
      <c r="O144" s="203"/>
      <c r="P144" s="204">
        <f>P145+P148</f>
        <v>0</v>
      </c>
      <c r="Q144" s="203"/>
      <c r="R144" s="204">
        <f>R145+R148</f>
        <v>0</v>
      </c>
      <c r="S144" s="203"/>
      <c r="T144" s="205">
        <f>T145+T148</f>
        <v>0</v>
      </c>
      <c r="AR144" s="206" t="s">
        <v>82</v>
      </c>
      <c r="AT144" s="207" t="s">
        <v>71</v>
      </c>
      <c r="AU144" s="207" t="s">
        <v>72</v>
      </c>
      <c r="AY144" s="206" t="s">
        <v>147</v>
      </c>
      <c r="BK144" s="208">
        <f>BK145+BK148</f>
        <v>0</v>
      </c>
    </row>
    <row r="145" s="11" customFormat="1" ht="22.8" customHeight="1">
      <c r="B145" s="195"/>
      <c r="C145" s="196"/>
      <c r="D145" s="197" t="s">
        <v>71</v>
      </c>
      <c r="E145" s="209" t="s">
        <v>636</v>
      </c>
      <c r="F145" s="209" t="s">
        <v>637</v>
      </c>
      <c r="G145" s="196"/>
      <c r="H145" s="196"/>
      <c r="I145" s="199"/>
      <c r="J145" s="210">
        <f>BK145</f>
        <v>0</v>
      </c>
      <c r="K145" s="196"/>
      <c r="L145" s="201"/>
      <c r="M145" s="202"/>
      <c r="N145" s="203"/>
      <c r="O145" s="203"/>
      <c r="P145" s="204">
        <f>SUM(P146:P147)</f>
        <v>0</v>
      </c>
      <c r="Q145" s="203"/>
      <c r="R145" s="204">
        <f>SUM(R146:R147)</f>
        <v>0</v>
      </c>
      <c r="S145" s="203"/>
      <c r="T145" s="205">
        <f>SUM(T146:T147)</f>
        <v>0</v>
      </c>
      <c r="AR145" s="206" t="s">
        <v>82</v>
      </c>
      <c r="AT145" s="207" t="s">
        <v>71</v>
      </c>
      <c r="AU145" s="207" t="s">
        <v>80</v>
      </c>
      <c r="AY145" s="206" t="s">
        <v>147</v>
      </c>
      <c r="BK145" s="208">
        <f>SUM(BK146:BK147)</f>
        <v>0</v>
      </c>
    </row>
    <row r="146" s="1" customFormat="1" ht="24" customHeight="1">
      <c r="B146" s="37"/>
      <c r="C146" s="211" t="s">
        <v>216</v>
      </c>
      <c r="D146" s="211" t="s">
        <v>149</v>
      </c>
      <c r="E146" s="212" t="s">
        <v>813</v>
      </c>
      <c r="F146" s="213" t="s">
        <v>814</v>
      </c>
      <c r="G146" s="214" t="s">
        <v>152</v>
      </c>
      <c r="H146" s="215">
        <v>33.183</v>
      </c>
      <c r="I146" s="216"/>
      <c r="J146" s="217">
        <f>ROUND(I146*H146,2)</f>
        <v>0</v>
      </c>
      <c r="K146" s="213" t="s">
        <v>19</v>
      </c>
      <c r="L146" s="42"/>
      <c r="M146" s="218" t="s">
        <v>19</v>
      </c>
      <c r="N146" s="219" t="s">
        <v>43</v>
      </c>
      <c r="O146" s="8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AR146" s="222" t="s">
        <v>176</v>
      </c>
      <c r="AT146" s="222" t="s">
        <v>149</v>
      </c>
      <c r="AU146" s="222" t="s">
        <v>82</v>
      </c>
      <c r="AY146" s="16" t="s">
        <v>147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80</v>
      </c>
      <c r="BK146" s="223">
        <f>ROUND(I146*H146,2)</f>
        <v>0</v>
      </c>
      <c r="BL146" s="16" t="s">
        <v>176</v>
      </c>
      <c r="BM146" s="222" t="s">
        <v>286</v>
      </c>
    </row>
    <row r="147" s="1" customFormat="1" ht="16.5" customHeight="1">
      <c r="B147" s="37"/>
      <c r="C147" s="247" t="s">
        <v>287</v>
      </c>
      <c r="D147" s="247" t="s">
        <v>257</v>
      </c>
      <c r="E147" s="248" t="s">
        <v>815</v>
      </c>
      <c r="F147" s="249" t="s">
        <v>816</v>
      </c>
      <c r="G147" s="250" t="s">
        <v>250</v>
      </c>
      <c r="H147" s="251">
        <v>0.13300000000000001</v>
      </c>
      <c r="I147" s="252"/>
      <c r="J147" s="253">
        <f>ROUND(I147*H147,2)</f>
        <v>0</v>
      </c>
      <c r="K147" s="249" t="s">
        <v>19</v>
      </c>
      <c r="L147" s="254"/>
      <c r="M147" s="255" t="s">
        <v>19</v>
      </c>
      <c r="N147" s="256" t="s">
        <v>43</v>
      </c>
      <c r="O147" s="8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AR147" s="222" t="s">
        <v>209</v>
      </c>
      <c r="AT147" s="222" t="s">
        <v>257</v>
      </c>
      <c r="AU147" s="222" t="s">
        <v>82</v>
      </c>
      <c r="AY147" s="16" t="s">
        <v>147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80</v>
      </c>
      <c r="BK147" s="223">
        <f>ROUND(I147*H147,2)</f>
        <v>0</v>
      </c>
      <c r="BL147" s="16" t="s">
        <v>176</v>
      </c>
      <c r="BM147" s="222" t="s">
        <v>290</v>
      </c>
    </row>
    <row r="148" s="11" customFormat="1" ht="22.8" customHeight="1">
      <c r="B148" s="195"/>
      <c r="C148" s="196"/>
      <c r="D148" s="197" t="s">
        <v>71</v>
      </c>
      <c r="E148" s="209" t="s">
        <v>751</v>
      </c>
      <c r="F148" s="209" t="s">
        <v>752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SUM(P149:P151)</f>
        <v>0</v>
      </c>
      <c r="Q148" s="203"/>
      <c r="R148" s="204">
        <f>SUM(R149:R151)</f>
        <v>0</v>
      </c>
      <c r="S148" s="203"/>
      <c r="T148" s="205">
        <f>SUM(T149:T151)</f>
        <v>0</v>
      </c>
      <c r="AR148" s="206" t="s">
        <v>82</v>
      </c>
      <c r="AT148" s="207" t="s">
        <v>71</v>
      </c>
      <c r="AU148" s="207" t="s">
        <v>80</v>
      </c>
      <c r="AY148" s="206" t="s">
        <v>147</v>
      </c>
      <c r="BK148" s="208">
        <f>SUM(BK149:BK151)</f>
        <v>0</v>
      </c>
    </row>
    <row r="149" s="1" customFormat="1" ht="16.5" customHeight="1">
      <c r="B149" s="37"/>
      <c r="C149" s="211" t="s">
        <v>220</v>
      </c>
      <c r="D149" s="211" t="s">
        <v>149</v>
      </c>
      <c r="E149" s="212" t="s">
        <v>817</v>
      </c>
      <c r="F149" s="213" t="s">
        <v>818</v>
      </c>
      <c r="G149" s="214" t="s">
        <v>172</v>
      </c>
      <c r="H149" s="215">
        <v>5</v>
      </c>
      <c r="I149" s="216"/>
      <c r="J149" s="217">
        <f>ROUND(I149*H149,2)</f>
        <v>0</v>
      </c>
      <c r="K149" s="213" t="s">
        <v>19</v>
      </c>
      <c r="L149" s="42"/>
      <c r="M149" s="218" t="s">
        <v>19</v>
      </c>
      <c r="N149" s="219" t="s">
        <v>43</v>
      </c>
      <c r="O149" s="8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AR149" s="222" t="s">
        <v>176</v>
      </c>
      <c r="AT149" s="222" t="s">
        <v>149</v>
      </c>
      <c r="AU149" s="222" t="s">
        <v>82</v>
      </c>
      <c r="AY149" s="16" t="s">
        <v>147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80</v>
      </c>
      <c r="BK149" s="223">
        <f>ROUND(I149*H149,2)</f>
        <v>0</v>
      </c>
      <c r="BL149" s="16" t="s">
        <v>176</v>
      </c>
      <c r="BM149" s="222" t="s">
        <v>294</v>
      </c>
    </row>
    <row r="150" s="1" customFormat="1" ht="16.5" customHeight="1">
      <c r="B150" s="37"/>
      <c r="C150" s="211" t="s">
        <v>295</v>
      </c>
      <c r="D150" s="211" t="s">
        <v>149</v>
      </c>
      <c r="E150" s="212" t="s">
        <v>753</v>
      </c>
      <c r="F150" s="213" t="s">
        <v>754</v>
      </c>
      <c r="G150" s="214" t="s">
        <v>172</v>
      </c>
      <c r="H150" s="215">
        <v>3.5</v>
      </c>
      <c r="I150" s="216"/>
      <c r="J150" s="217">
        <f>ROUND(I150*H150,2)</f>
        <v>0</v>
      </c>
      <c r="K150" s="213" t="s">
        <v>19</v>
      </c>
      <c r="L150" s="42"/>
      <c r="M150" s="218" t="s">
        <v>19</v>
      </c>
      <c r="N150" s="219" t="s">
        <v>43</v>
      </c>
      <c r="O150" s="8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AR150" s="222" t="s">
        <v>176</v>
      </c>
      <c r="AT150" s="222" t="s">
        <v>149</v>
      </c>
      <c r="AU150" s="222" t="s">
        <v>82</v>
      </c>
      <c r="AY150" s="16" t="s">
        <v>147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80</v>
      </c>
      <c r="BK150" s="223">
        <f>ROUND(I150*H150,2)</f>
        <v>0</v>
      </c>
      <c r="BL150" s="16" t="s">
        <v>176</v>
      </c>
      <c r="BM150" s="222" t="s">
        <v>299</v>
      </c>
    </row>
    <row r="151" s="1" customFormat="1" ht="16.5" customHeight="1">
      <c r="B151" s="37"/>
      <c r="C151" s="247" t="s">
        <v>223</v>
      </c>
      <c r="D151" s="247" t="s">
        <v>257</v>
      </c>
      <c r="E151" s="248" t="s">
        <v>755</v>
      </c>
      <c r="F151" s="249" t="s">
        <v>756</v>
      </c>
      <c r="G151" s="250" t="s">
        <v>172</v>
      </c>
      <c r="H151" s="251">
        <v>3.5</v>
      </c>
      <c r="I151" s="252"/>
      <c r="J151" s="253">
        <f>ROUND(I151*H151,2)</f>
        <v>0</v>
      </c>
      <c r="K151" s="249" t="s">
        <v>19</v>
      </c>
      <c r="L151" s="254"/>
      <c r="M151" s="255" t="s">
        <v>19</v>
      </c>
      <c r="N151" s="256" t="s">
        <v>43</v>
      </c>
      <c r="O151" s="82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AR151" s="222" t="s">
        <v>209</v>
      </c>
      <c r="AT151" s="222" t="s">
        <v>257</v>
      </c>
      <c r="AU151" s="222" t="s">
        <v>82</v>
      </c>
      <c r="AY151" s="16" t="s">
        <v>147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80</v>
      </c>
      <c r="BK151" s="223">
        <f>ROUND(I151*H151,2)</f>
        <v>0</v>
      </c>
      <c r="BL151" s="16" t="s">
        <v>176</v>
      </c>
      <c r="BM151" s="222" t="s">
        <v>302</v>
      </c>
    </row>
    <row r="152" s="11" customFormat="1" ht="25.92" customHeight="1">
      <c r="B152" s="195"/>
      <c r="C152" s="196"/>
      <c r="D152" s="197" t="s">
        <v>71</v>
      </c>
      <c r="E152" s="198" t="s">
        <v>257</v>
      </c>
      <c r="F152" s="198" t="s">
        <v>498</v>
      </c>
      <c r="G152" s="196"/>
      <c r="H152" s="196"/>
      <c r="I152" s="199"/>
      <c r="J152" s="200">
        <f>BK152</f>
        <v>0</v>
      </c>
      <c r="K152" s="196"/>
      <c r="L152" s="201"/>
      <c r="M152" s="202"/>
      <c r="N152" s="203"/>
      <c r="O152" s="203"/>
      <c r="P152" s="204">
        <f>P153+P156</f>
        <v>0</v>
      </c>
      <c r="Q152" s="203"/>
      <c r="R152" s="204">
        <f>R153+R156</f>
        <v>0</v>
      </c>
      <c r="S152" s="203"/>
      <c r="T152" s="205">
        <f>T153+T156</f>
        <v>0</v>
      </c>
      <c r="AR152" s="206" t="s">
        <v>156</v>
      </c>
      <c r="AT152" s="207" t="s">
        <v>71</v>
      </c>
      <c r="AU152" s="207" t="s">
        <v>72</v>
      </c>
      <c r="AY152" s="206" t="s">
        <v>147</v>
      </c>
      <c r="BK152" s="208">
        <f>BK153+BK156</f>
        <v>0</v>
      </c>
    </row>
    <row r="153" s="11" customFormat="1" ht="22.8" customHeight="1">
      <c r="B153" s="195"/>
      <c r="C153" s="196"/>
      <c r="D153" s="197" t="s">
        <v>71</v>
      </c>
      <c r="E153" s="209" t="s">
        <v>652</v>
      </c>
      <c r="F153" s="209" t="s">
        <v>653</v>
      </c>
      <c r="G153" s="196"/>
      <c r="H153" s="196"/>
      <c r="I153" s="199"/>
      <c r="J153" s="210">
        <f>BK153</f>
        <v>0</v>
      </c>
      <c r="K153" s="196"/>
      <c r="L153" s="201"/>
      <c r="M153" s="202"/>
      <c r="N153" s="203"/>
      <c r="O153" s="203"/>
      <c r="P153" s="204">
        <f>SUM(P154:P155)</f>
        <v>0</v>
      </c>
      <c r="Q153" s="203"/>
      <c r="R153" s="204">
        <f>SUM(R154:R155)</f>
        <v>0</v>
      </c>
      <c r="S153" s="203"/>
      <c r="T153" s="205">
        <f>SUM(T154:T155)</f>
        <v>0</v>
      </c>
      <c r="AR153" s="206" t="s">
        <v>156</v>
      </c>
      <c r="AT153" s="207" t="s">
        <v>71</v>
      </c>
      <c r="AU153" s="207" t="s">
        <v>80</v>
      </c>
      <c r="AY153" s="206" t="s">
        <v>147</v>
      </c>
      <c r="BK153" s="208">
        <f>SUM(BK154:BK155)</f>
        <v>0</v>
      </c>
    </row>
    <row r="154" s="1" customFormat="1" ht="16.5" customHeight="1">
      <c r="B154" s="37"/>
      <c r="C154" s="211" t="s">
        <v>303</v>
      </c>
      <c r="D154" s="211" t="s">
        <v>149</v>
      </c>
      <c r="E154" s="212" t="s">
        <v>757</v>
      </c>
      <c r="F154" s="213" t="s">
        <v>758</v>
      </c>
      <c r="G154" s="214" t="s">
        <v>759</v>
      </c>
      <c r="H154" s="215">
        <v>1</v>
      </c>
      <c r="I154" s="216"/>
      <c r="J154" s="217">
        <f>ROUND(I154*H154,2)</f>
        <v>0</v>
      </c>
      <c r="K154" s="213" t="s">
        <v>19</v>
      </c>
      <c r="L154" s="42"/>
      <c r="M154" s="218" t="s">
        <v>19</v>
      </c>
      <c r="N154" s="219" t="s">
        <v>43</v>
      </c>
      <c r="O154" s="82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AR154" s="222" t="s">
        <v>271</v>
      </c>
      <c r="AT154" s="222" t="s">
        <v>149</v>
      </c>
      <c r="AU154" s="222" t="s">
        <v>82</v>
      </c>
      <c r="AY154" s="16" t="s">
        <v>147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80</v>
      </c>
      <c r="BK154" s="223">
        <f>ROUND(I154*H154,2)</f>
        <v>0</v>
      </c>
      <c r="BL154" s="16" t="s">
        <v>271</v>
      </c>
      <c r="BM154" s="222" t="s">
        <v>306</v>
      </c>
    </row>
    <row r="155" s="1" customFormat="1" ht="16.5" customHeight="1">
      <c r="B155" s="37"/>
      <c r="C155" s="247" t="s">
        <v>226</v>
      </c>
      <c r="D155" s="247" t="s">
        <v>257</v>
      </c>
      <c r="E155" s="248" t="s">
        <v>760</v>
      </c>
      <c r="F155" s="249" t="s">
        <v>761</v>
      </c>
      <c r="G155" s="250" t="s">
        <v>759</v>
      </c>
      <c r="H155" s="251">
        <v>1</v>
      </c>
      <c r="I155" s="252"/>
      <c r="J155" s="253">
        <f>ROUND(I155*H155,2)</f>
        <v>0</v>
      </c>
      <c r="K155" s="249" t="s">
        <v>19</v>
      </c>
      <c r="L155" s="254"/>
      <c r="M155" s="255" t="s">
        <v>19</v>
      </c>
      <c r="N155" s="256" t="s">
        <v>43</v>
      </c>
      <c r="O155" s="82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AR155" s="222" t="s">
        <v>507</v>
      </c>
      <c r="AT155" s="222" t="s">
        <v>257</v>
      </c>
      <c r="AU155" s="222" t="s">
        <v>82</v>
      </c>
      <c r="AY155" s="16" t="s">
        <v>147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80</v>
      </c>
      <c r="BK155" s="223">
        <f>ROUND(I155*H155,2)</f>
        <v>0</v>
      </c>
      <c r="BL155" s="16" t="s">
        <v>271</v>
      </c>
      <c r="BM155" s="222" t="s">
        <v>309</v>
      </c>
    </row>
    <row r="156" s="11" customFormat="1" ht="22.8" customHeight="1">
      <c r="B156" s="195"/>
      <c r="C156" s="196"/>
      <c r="D156" s="197" t="s">
        <v>71</v>
      </c>
      <c r="E156" s="209" t="s">
        <v>762</v>
      </c>
      <c r="F156" s="209" t="s">
        <v>763</v>
      </c>
      <c r="G156" s="196"/>
      <c r="H156" s="196"/>
      <c r="I156" s="199"/>
      <c r="J156" s="210">
        <f>BK156</f>
        <v>0</v>
      </c>
      <c r="K156" s="196"/>
      <c r="L156" s="201"/>
      <c r="M156" s="202"/>
      <c r="N156" s="203"/>
      <c r="O156" s="203"/>
      <c r="P156" s="204">
        <f>P157</f>
        <v>0</v>
      </c>
      <c r="Q156" s="203"/>
      <c r="R156" s="204">
        <f>R157</f>
        <v>0</v>
      </c>
      <c r="S156" s="203"/>
      <c r="T156" s="205">
        <f>T157</f>
        <v>0</v>
      </c>
      <c r="AR156" s="206" t="s">
        <v>156</v>
      </c>
      <c r="AT156" s="207" t="s">
        <v>71</v>
      </c>
      <c r="AU156" s="207" t="s">
        <v>80</v>
      </c>
      <c r="AY156" s="206" t="s">
        <v>147</v>
      </c>
      <c r="BK156" s="208">
        <f>BK157</f>
        <v>0</v>
      </c>
    </row>
    <row r="157" s="1" customFormat="1" ht="16.5" customHeight="1">
      <c r="B157" s="37"/>
      <c r="C157" s="211" t="s">
        <v>310</v>
      </c>
      <c r="D157" s="211" t="s">
        <v>149</v>
      </c>
      <c r="E157" s="212" t="s">
        <v>819</v>
      </c>
      <c r="F157" s="213" t="s">
        <v>820</v>
      </c>
      <c r="G157" s="214" t="s">
        <v>759</v>
      </c>
      <c r="H157" s="215">
        <v>1</v>
      </c>
      <c r="I157" s="216"/>
      <c r="J157" s="217">
        <f>ROUND(I157*H157,2)</f>
        <v>0</v>
      </c>
      <c r="K157" s="213" t="s">
        <v>19</v>
      </c>
      <c r="L157" s="42"/>
      <c r="M157" s="257" t="s">
        <v>19</v>
      </c>
      <c r="N157" s="258" t="s">
        <v>43</v>
      </c>
      <c r="O157" s="259"/>
      <c r="P157" s="260">
        <f>O157*H157</f>
        <v>0</v>
      </c>
      <c r="Q157" s="260">
        <v>0</v>
      </c>
      <c r="R157" s="260">
        <f>Q157*H157</f>
        <v>0</v>
      </c>
      <c r="S157" s="260">
        <v>0</v>
      </c>
      <c r="T157" s="261">
        <f>S157*H157</f>
        <v>0</v>
      </c>
      <c r="AR157" s="222" t="s">
        <v>271</v>
      </c>
      <c r="AT157" s="222" t="s">
        <v>149</v>
      </c>
      <c r="AU157" s="222" t="s">
        <v>82</v>
      </c>
      <c r="AY157" s="16" t="s">
        <v>147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80</v>
      </c>
      <c r="BK157" s="223">
        <f>ROUND(I157*H157,2)</f>
        <v>0</v>
      </c>
      <c r="BL157" s="16" t="s">
        <v>271</v>
      </c>
      <c r="BM157" s="222" t="s">
        <v>313</v>
      </c>
    </row>
    <row r="158" s="1" customFormat="1" ht="6.96" customHeight="1">
      <c r="B158" s="57"/>
      <c r="C158" s="58"/>
      <c r="D158" s="58"/>
      <c r="E158" s="58"/>
      <c r="F158" s="58"/>
      <c r="G158" s="58"/>
      <c r="H158" s="58"/>
      <c r="I158" s="161"/>
      <c r="J158" s="58"/>
      <c r="K158" s="58"/>
      <c r="L158" s="42"/>
    </row>
  </sheetData>
  <sheetProtection sheet="1" autoFilter="0" formatColumns="0" formatRows="0" objects="1" scenarios="1" spinCount="100000" saltValue="lT22yAO4emkvtj+7bg8PwkdOGDCWsEdyxN1fv9VtSVgt5xzNvdPvVb6DhDeklU2yZqsUfbEZAeX4EVBN44TZkw==" hashValue="3OIOpovUJpF21mw4maUczlue/582HcIrc+LjgbhxGQqBZELOmMJomswWmmwaeD+Ed+F0p9jseQCbf8mLjsi1wQ==" algorithmName="SHA-512" password="CC35"/>
  <autoFilter ref="C91:K157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100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114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115</v>
      </c>
      <c r="I8" s="135"/>
      <c r="L8" s="42"/>
    </row>
    <row r="9" s="1" customFormat="1" ht="36.96" customHeight="1">
      <c r="B9" s="42"/>
      <c r="E9" s="136" t="s">
        <v>821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35</v>
      </c>
      <c r="I12" s="138" t="s">
        <v>23</v>
      </c>
      <c r="J12" s="139" t="str">
        <f>'Rekapitulace stavby'!AN8</f>
        <v>16. 3. 2019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27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tr">
        <f>IF('Rekapitulace stavby'!AN16="","",'Rekapitulace stavby'!AN16)</f>
        <v/>
      </c>
      <c r="L20" s="42"/>
    </row>
    <row r="21" s="1" customFormat="1" ht="18" customHeight="1">
      <c r="B21" s="42"/>
      <c r="E21" s="137" t="str">
        <f>IF('Rekapitulace stavby'!E17="","",'Rekapitulace stavby'!E17)</f>
        <v>VIS,a.s.</v>
      </c>
      <c r="I21" s="138" t="s">
        <v>28</v>
      </c>
      <c r="J21" s="137" t="str">
        <f>IF('Rekapitulace stavby'!AN17="","",'Rekapitulace stavby'!AN17)</f>
        <v/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tr">
        <f>IF('Rekapitulace stavby'!AN19="","",'Rekapitulace stavby'!AN19)</f>
        <v/>
      </c>
      <c r="L23" s="42"/>
    </row>
    <row r="24" s="1" customFormat="1" ht="18" customHeight="1">
      <c r="B24" s="42"/>
      <c r="E24" s="137" t="str">
        <f>IF('Rekapitulace stavby'!E20="","",'Rekapitulace stavby'!E20)</f>
        <v xml:space="preserve"> </v>
      </c>
      <c r="I24" s="138" t="s">
        <v>28</v>
      </c>
      <c r="J24" s="137" t="str">
        <f>IF('Rekapitulace stavby'!AN20="","",'Rekapitulace stavby'!AN20)</f>
        <v/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ROUND(J82,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ROUND((SUM(BE82:BE88)),  2)</f>
        <v>0</v>
      </c>
      <c r="I33" s="150">
        <v>0.20999999999999999</v>
      </c>
      <c r="J33" s="149">
        <f>ROUND(((SUM(BE82:BE88))*I33),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ROUND((SUM(BF82:BF88)),  2)</f>
        <v>0</v>
      </c>
      <c r="I34" s="150">
        <v>0.14999999999999999</v>
      </c>
      <c r="J34" s="149">
        <f>ROUND(((SUM(BF82:BF88))*I34),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ROUND((SUM(BG82:BG88)),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ROUND((SUM(BH82:BH88)),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ROUND((SUM(BI82:BI88)),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117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115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07 - SO 06 - Přípojky NN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8" t="s">
        <v>23</v>
      </c>
      <c r="J52" s="70" t="str">
        <f>IF(J12="","",J12)</f>
        <v>16. 3. 2019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15.15" customHeight="1">
      <c r="B54" s="37"/>
      <c r="C54" s="31" t="s">
        <v>25</v>
      </c>
      <c r="D54" s="38"/>
      <c r="E54" s="38"/>
      <c r="F54" s="26" t="str">
        <f>E15</f>
        <v>Město Bakov nad Jizerou</v>
      </c>
      <c r="G54" s="38"/>
      <c r="H54" s="38"/>
      <c r="I54" s="138" t="s">
        <v>31</v>
      </c>
      <c r="J54" s="35" t="str">
        <f>E21</f>
        <v>VIS,a.s.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118</v>
      </c>
      <c r="D57" s="167"/>
      <c r="E57" s="167"/>
      <c r="F57" s="167"/>
      <c r="G57" s="167"/>
      <c r="H57" s="167"/>
      <c r="I57" s="168"/>
      <c r="J57" s="169" t="s">
        <v>119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J82</f>
        <v>0</v>
      </c>
      <c r="K59" s="38"/>
      <c r="L59" s="42"/>
      <c r="AU59" s="16" t="s">
        <v>120</v>
      </c>
    </row>
    <row r="60" s="8" customFormat="1" ht="24.96" customHeight="1">
      <c r="B60" s="171"/>
      <c r="C60" s="172"/>
      <c r="D60" s="173" t="s">
        <v>128</v>
      </c>
      <c r="E60" s="174"/>
      <c r="F60" s="174"/>
      <c r="G60" s="174"/>
      <c r="H60" s="174"/>
      <c r="I60" s="175"/>
      <c r="J60" s="176">
        <f>J83</f>
        <v>0</v>
      </c>
      <c r="K60" s="172"/>
      <c r="L60" s="177"/>
    </row>
    <row r="61" s="9" customFormat="1" ht="19.92" customHeight="1">
      <c r="B61" s="178"/>
      <c r="C61" s="179"/>
      <c r="D61" s="180" t="s">
        <v>531</v>
      </c>
      <c r="E61" s="181"/>
      <c r="F61" s="181"/>
      <c r="G61" s="181"/>
      <c r="H61" s="181"/>
      <c r="I61" s="182"/>
      <c r="J61" s="183">
        <f>J84</f>
        <v>0</v>
      </c>
      <c r="K61" s="179"/>
      <c r="L61" s="184"/>
    </row>
    <row r="62" s="9" customFormat="1" ht="19.92" customHeight="1">
      <c r="B62" s="178"/>
      <c r="C62" s="179"/>
      <c r="D62" s="180" t="s">
        <v>822</v>
      </c>
      <c r="E62" s="181"/>
      <c r="F62" s="181"/>
      <c r="G62" s="181"/>
      <c r="H62" s="181"/>
      <c r="I62" s="182"/>
      <c r="J62" s="183">
        <f>J87</f>
        <v>0</v>
      </c>
      <c r="K62" s="179"/>
      <c r="L62" s="184"/>
    </row>
    <row r="63" s="1" customFormat="1" ht="21.84" customHeight="1">
      <c r="B63" s="37"/>
      <c r="C63" s="38"/>
      <c r="D63" s="38"/>
      <c r="E63" s="38"/>
      <c r="F63" s="38"/>
      <c r="G63" s="38"/>
      <c r="H63" s="38"/>
      <c r="I63" s="135"/>
      <c r="J63" s="38"/>
      <c r="K63" s="38"/>
      <c r="L63" s="42"/>
    </row>
    <row r="64" s="1" customFormat="1" ht="6.96" customHeight="1">
      <c r="B64" s="57"/>
      <c r="C64" s="58"/>
      <c r="D64" s="58"/>
      <c r="E64" s="58"/>
      <c r="F64" s="58"/>
      <c r="G64" s="58"/>
      <c r="H64" s="58"/>
      <c r="I64" s="161"/>
      <c r="J64" s="58"/>
      <c r="K64" s="58"/>
      <c r="L64" s="42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64"/>
      <c r="J68" s="60"/>
      <c r="K68" s="60"/>
      <c r="L68" s="42"/>
    </row>
    <row r="69" s="1" customFormat="1" ht="24.96" customHeight="1">
      <c r="B69" s="37"/>
      <c r="C69" s="22" t="s">
        <v>132</v>
      </c>
      <c r="D69" s="38"/>
      <c r="E69" s="38"/>
      <c r="F69" s="38"/>
      <c r="G69" s="38"/>
      <c r="H69" s="38"/>
      <c r="I69" s="135"/>
      <c r="J69" s="38"/>
      <c r="K69" s="38"/>
      <c r="L69" s="42"/>
    </row>
    <row r="70" s="1" customFormat="1" ht="6.96" customHeight="1">
      <c r="B70" s="37"/>
      <c r="C70" s="38"/>
      <c r="D70" s="38"/>
      <c r="E70" s="38"/>
      <c r="F70" s="38"/>
      <c r="G70" s="38"/>
      <c r="H70" s="38"/>
      <c r="I70" s="135"/>
      <c r="J70" s="38"/>
      <c r="K70" s="38"/>
      <c r="L70" s="42"/>
    </row>
    <row r="71" s="1" customFormat="1" ht="12" customHeight="1">
      <c r="B71" s="37"/>
      <c r="C71" s="31" t="s">
        <v>16</v>
      </c>
      <c r="D71" s="38"/>
      <c r="E71" s="38"/>
      <c r="F71" s="38"/>
      <c r="G71" s="38"/>
      <c r="H71" s="38"/>
      <c r="I71" s="135"/>
      <c r="J71" s="38"/>
      <c r="K71" s="38"/>
      <c r="L71" s="42"/>
    </row>
    <row r="72" s="1" customFormat="1" ht="16.5" customHeight="1">
      <c r="B72" s="37"/>
      <c r="C72" s="38"/>
      <c r="D72" s="38"/>
      <c r="E72" s="165" t="str">
        <f>E7</f>
        <v>Dostavba kanalizace v místní části Malá Bělá, uznatelné náklady</v>
      </c>
      <c r="F72" s="31"/>
      <c r="G72" s="31"/>
      <c r="H72" s="31"/>
      <c r="I72" s="135"/>
      <c r="J72" s="38"/>
      <c r="K72" s="38"/>
      <c r="L72" s="42"/>
    </row>
    <row r="73" s="1" customFormat="1" ht="12" customHeight="1">
      <c r="B73" s="37"/>
      <c r="C73" s="31" t="s">
        <v>115</v>
      </c>
      <c r="D73" s="38"/>
      <c r="E73" s="38"/>
      <c r="F73" s="38"/>
      <c r="G73" s="38"/>
      <c r="H73" s="38"/>
      <c r="I73" s="135"/>
      <c r="J73" s="38"/>
      <c r="K73" s="38"/>
      <c r="L73" s="42"/>
    </row>
    <row r="74" s="1" customFormat="1" ht="16.5" customHeight="1">
      <c r="B74" s="37"/>
      <c r="C74" s="38"/>
      <c r="D74" s="38"/>
      <c r="E74" s="67" t="str">
        <f>E9</f>
        <v>07 - SO 06 - Přípojky NN</v>
      </c>
      <c r="F74" s="38"/>
      <c r="G74" s="38"/>
      <c r="H74" s="38"/>
      <c r="I74" s="135"/>
      <c r="J74" s="38"/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5"/>
      <c r="J75" s="38"/>
      <c r="K75" s="38"/>
      <c r="L75" s="42"/>
    </row>
    <row r="76" s="1" customFormat="1" ht="12" customHeight="1">
      <c r="B76" s="37"/>
      <c r="C76" s="31" t="s">
        <v>21</v>
      </c>
      <c r="D76" s="38"/>
      <c r="E76" s="38"/>
      <c r="F76" s="26" t="str">
        <f>F12</f>
        <v xml:space="preserve"> </v>
      </c>
      <c r="G76" s="38"/>
      <c r="H76" s="38"/>
      <c r="I76" s="138" t="s">
        <v>23</v>
      </c>
      <c r="J76" s="70" t="str">
        <f>IF(J12="","",J12)</f>
        <v>16. 3. 2019</v>
      </c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5"/>
      <c r="J77" s="38"/>
      <c r="K77" s="38"/>
      <c r="L77" s="42"/>
    </row>
    <row r="78" s="1" customFormat="1" ht="15.15" customHeight="1">
      <c r="B78" s="37"/>
      <c r="C78" s="31" t="s">
        <v>25</v>
      </c>
      <c r="D78" s="38"/>
      <c r="E78" s="38"/>
      <c r="F78" s="26" t="str">
        <f>E15</f>
        <v>Město Bakov nad Jizerou</v>
      </c>
      <c r="G78" s="38"/>
      <c r="H78" s="38"/>
      <c r="I78" s="138" t="s">
        <v>31</v>
      </c>
      <c r="J78" s="35" t="str">
        <f>E21</f>
        <v>VIS,a.s.</v>
      </c>
      <c r="K78" s="38"/>
      <c r="L78" s="42"/>
    </row>
    <row r="79" s="1" customFormat="1" ht="15.15" customHeight="1">
      <c r="B79" s="37"/>
      <c r="C79" s="31" t="s">
        <v>29</v>
      </c>
      <c r="D79" s="38"/>
      <c r="E79" s="38"/>
      <c r="F79" s="26" t="str">
        <f>IF(E18="","",E18)</f>
        <v>Vyplň údaj</v>
      </c>
      <c r="G79" s="38"/>
      <c r="H79" s="38"/>
      <c r="I79" s="138" t="s">
        <v>34</v>
      </c>
      <c r="J79" s="35" t="str">
        <f>E24</f>
        <v xml:space="preserve"> </v>
      </c>
      <c r="K79" s="38"/>
      <c r="L79" s="42"/>
    </row>
    <row r="80" s="1" customFormat="1" ht="10.32" customHeight="1">
      <c r="B80" s="37"/>
      <c r="C80" s="38"/>
      <c r="D80" s="38"/>
      <c r="E80" s="38"/>
      <c r="F80" s="38"/>
      <c r="G80" s="38"/>
      <c r="H80" s="38"/>
      <c r="I80" s="135"/>
      <c r="J80" s="38"/>
      <c r="K80" s="38"/>
      <c r="L80" s="42"/>
    </row>
    <row r="81" s="10" customFormat="1" ht="29.28" customHeight="1">
      <c r="B81" s="185"/>
      <c r="C81" s="186" t="s">
        <v>133</v>
      </c>
      <c r="D81" s="187" t="s">
        <v>57</v>
      </c>
      <c r="E81" s="187" t="s">
        <v>53</v>
      </c>
      <c r="F81" s="187" t="s">
        <v>54</v>
      </c>
      <c r="G81" s="187" t="s">
        <v>134</v>
      </c>
      <c r="H81" s="187" t="s">
        <v>135</v>
      </c>
      <c r="I81" s="188" t="s">
        <v>136</v>
      </c>
      <c r="J81" s="187" t="s">
        <v>119</v>
      </c>
      <c r="K81" s="189" t="s">
        <v>137</v>
      </c>
      <c r="L81" s="190"/>
      <c r="M81" s="90" t="s">
        <v>19</v>
      </c>
      <c r="N81" s="91" t="s">
        <v>42</v>
      </c>
      <c r="O81" s="91" t="s">
        <v>138</v>
      </c>
      <c r="P81" s="91" t="s">
        <v>139</v>
      </c>
      <c r="Q81" s="91" t="s">
        <v>140</v>
      </c>
      <c r="R81" s="91" t="s">
        <v>141</v>
      </c>
      <c r="S81" s="91" t="s">
        <v>142</v>
      </c>
      <c r="T81" s="92" t="s">
        <v>143</v>
      </c>
    </row>
    <row r="82" s="1" customFormat="1" ht="22.8" customHeight="1">
      <c r="B82" s="37"/>
      <c r="C82" s="97" t="s">
        <v>144</v>
      </c>
      <c r="D82" s="38"/>
      <c r="E82" s="38"/>
      <c r="F82" s="38"/>
      <c r="G82" s="38"/>
      <c r="H82" s="38"/>
      <c r="I82" s="135"/>
      <c r="J82" s="191">
        <f>BK82</f>
        <v>0</v>
      </c>
      <c r="K82" s="38"/>
      <c r="L82" s="42"/>
      <c r="M82" s="93"/>
      <c r="N82" s="94"/>
      <c r="O82" s="94"/>
      <c r="P82" s="192">
        <f>P83</f>
        <v>0</v>
      </c>
      <c r="Q82" s="94"/>
      <c r="R82" s="192">
        <f>R83</f>
        <v>0</v>
      </c>
      <c r="S82" s="94"/>
      <c r="T82" s="193">
        <f>T83</f>
        <v>0</v>
      </c>
      <c r="AT82" s="16" t="s">
        <v>71</v>
      </c>
      <c r="AU82" s="16" t="s">
        <v>120</v>
      </c>
      <c r="BK82" s="194">
        <f>BK83</f>
        <v>0</v>
      </c>
    </row>
    <row r="83" s="11" customFormat="1" ht="25.92" customHeight="1">
      <c r="B83" s="195"/>
      <c r="C83" s="196"/>
      <c r="D83" s="197" t="s">
        <v>71</v>
      </c>
      <c r="E83" s="198" t="s">
        <v>257</v>
      </c>
      <c r="F83" s="198" t="s">
        <v>498</v>
      </c>
      <c r="G83" s="196"/>
      <c r="H83" s="196"/>
      <c r="I83" s="199"/>
      <c r="J83" s="200">
        <f>BK83</f>
        <v>0</v>
      </c>
      <c r="K83" s="196"/>
      <c r="L83" s="201"/>
      <c r="M83" s="202"/>
      <c r="N83" s="203"/>
      <c r="O83" s="203"/>
      <c r="P83" s="204">
        <f>P84+P87</f>
        <v>0</v>
      </c>
      <c r="Q83" s="203"/>
      <c r="R83" s="204">
        <f>R84+R87</f>
        <v>0</v>
      </c>
      <c r="S83" s="203"/>
      <c r="T83" s="205">
        <f>T84+T87</f>
        <v>0</v>
      </c>
      <c r="AR83" s="206" t="s">
        <v>156</v>
      </c>
      <c r="AT83" s="207" t="s">
        <v>71</v>
      </c>
      <c r="AU83" s="207" t="s">
        <v>72</v>
      </c>
      <c r="AY83" s="206" t="s">
        <v>147</v>
      </c>
      <c r="BK83" s="208">
        <f>BK84+BK87</f>
        <v>0</v>
      </c>
    </row>
    <row r="84" s="11" customFormat="1" ht="22.8" customHeight="1">
      <c r="B84" s="195"/>
      <c r="C84" s="196"/>
      <c r="D84" s="197" t="s">
        <v>71</v>
      </c>
      <c r="E84" s="209" t="s">
        <v>652</v>
      </c>
      <c r="F84" s="209" t="s">
        <v>653</v>
      </c>
      <c r="G84" s="196"/>
      <c r="H84" s="196"/>
      <c r="I84" s="199"/>
      <c r="J84" s="210">
        <f>BK84</f>
        <v>0</v>
      </c>
      <c r="K84" s="196"/>
      <c r="L84" s="201"/>
      <c r="M84" s="202"/>
      <c r="N84" s="203"/>
      <c r="O84" s="203"/>
      <c r="P84" s="204">
        <f>SUM(P85:P86)</f>
        <v>0</v>
      </c>
      <c r="Q84" s="203"/>
      <c r="R84" s="204">
        <f>SUM(R85:R86)</f>
        <v>0</v>
      </c>
      <c r="S84" s="203"/>
      <c r="T84" s="205">
        <f>SUM(T85:T86)</f>
        <v>0</v>
      </c>
      <c r="AR84" s="206" t="s">
        <v>156</v>
      </c>
      <c r="AT84" s="207" t="s">
        <v>71</v>
      </c>
      <c r="AU84" s="207" t="s">
        <v>80</v>
      </c>
      <c r="AY84" s="206" t="s">
        <v>147</v>
      </c>
      <c r="BK84" s="208">
        <f>SUM(BK85:BK86)</f>
        <v>0</v>
      </c>
    </row>
    <row r="85" s="1" customFormat="1" ht="16.5" customHeight="1">
      <c r="B85" s="37"/>
      <c r="C85" s="211" t="s">
        <v>80</v>
      </c>
      <c r="D85" s="211" t="s">
        <v>149</v>
      </c>
      <c r="E85" s="212" t="s">
        <v>823</v>
      </c>
      <c r="F85" s="213" t="s">
        <v>824</v>
      </c>
      <c r="G85" s="214" t="s">
        <v>759</v>
      </c>
      <c r="H85" s="215">
        <v>3</v>
      </c>
      <c r="I85" s="216"/>
      <c r="J85" s="217">
        <f>ROUND(I85*H85,2)</f>
        <v>0</v>
      </c>
      <c r="K85" s="213" t="s">
        <v>19</v>
      </c>
      <c r="L85" s="42"/>
      <c r="M85" s="218" t="s">
        <v>19</v>
      </c>
      <c r="N85" s="219" t="s">
        <v>43</v>
      </c>
      <c r="O85" s="82"/>
      <c r="P85" s="220">
        <f>O85*H85</f>
        <v>0</v>
      </c>
      <c r="Q85" s="220">
        <v>0</v>
      </c>
      <c r="R85" s="220">
        <f>Q85*H85</f>
        <v>0</v>
      </c>
      <c r="S85" s="220">
        <v>0</v>
      </c>
      <c r="T85" s="221">
        <f>S85*H85</f>
        <v>0</v>
      </c>
      <c r="AR85" s="222" t="s">
        <v>271</v>
      </c>
      <c r="AT85" s="222" t="s">
        <v>149</v>
      </c>
      <c r="AU85" s="222" t="s">
        <v>82</v>
      </c>
      <c r="AY85" s="16" t="s">
        <v>147</v>
      </c>
      <c r="BE85" s="223">
        <f>IF(N85="základní",J85,0)</f>
        <v>0</v>
      </c>
      <c r="BF85" s="223">
        <f>IF(N85="snížená",J85,0)</f>
        <v>0</v>
      </c>
      <c r="BG85" s="223">
        <f>IF(N85="zákl. přenesená",J85,0)</f>
        <v>0</v>
      </c>
      <c r="BH85" s="223">
        <f>IF(N85="sníž. přenesená",J85,0)</f>
        <v>0</v>
      </c>
      <c r="BI85" s="223">
        <f>IF(N85="nulová",J85,0)</f>
        <v>0</v>
      </c>
      <c r="BJ85" s="16" t="s">
        <v>80</v>
      </c>
      <c r="BK85" s="223">
        <f>ROUND(I85*H85,2)</f>
        <v>0</v>
      </c>
      <c r="BL85" s="16" t="s">
        <v>271</v>
      </c>
      <c r="BM85" s="222" t="s">
        <v>82</v>
      </c>
    </row>
    <row r="86" s="1" customFormat="1" ht="16.5" customHeight="1">
      <c r="B86" s="37"/>
      <c r="C86" s="247" t="s">
        <v>82</v>
      </c>
      <c r="D86" s="247" t="s">
        <v>257</v>
      </c>
      <c r="E86" s="248" t="s">
        <v>825</v>
      </c>
      <c r="F86" s="249" t="s">
        <v>826</v>
      </c>
      <c r="G86" s="250" t="s">
        <v>759</v>
      </c>
      <c r="H86" s="251">
        <v>3</v>
      </c>
      <c r="I86" s="252"/>
      <c r="J86" s="253">
        <f>ROUND(I86*H86,2)</f>
        <v>0</v>
      </c>
      <c r="K86" s="249" t="s">
        <v>19</v>
      </c>
      <c r="L86" s="254"/>
      <c r="M86" s="255" t="s">
        <v>19</v>
      </c>
      <c r="N86" s="256" t="s">
        <v>43</v>
      </c>
      <c r="O86" s="82"/>
      <c r="P86" s="220">
        <f>O86*H86</f>
        <v>0</v>
      </c>
      <c r="Q86" s="220">
        <v>0</v>
      </c>
      <c r="R86" s="220">
        <f>Q86*H86</f>
        <v>0</v>
      </c>
      <c r="S86" s="220">
        <v>0</v>
      </c>
      <c r="T86" s="221">
        <f>S86*H86</f>
        <v>0</v>
      </c>
      <c r="AR86" s="222" t="s">
        <v>507</v>
      </c>
      <c r="AT86" s="222" t="s">
        <v>257</v>
      </c>
      <c r="AU86" s="222" t="s">
        <v>82</v>
      </c>
      <c r="AY86" s="16" t="s">
        <v>147</v>
      </c>
      <c r="BE86" s="223">
        <f>IF(N86="základní",J86,0)</f>
        <v>0</v>
      </c>
      <c r="BF86" s="223">
        <f>IF(N86="snížená",J86,0)</f>
        <v>0</v>
      </c>
      <c r="BG86" s="223">
        <f>IF(N86="zákl. přenesená",J86,0)</f>
        <v>0</v>
      </c>
      <c r="BH86" s="223">
        <f>IF(N86="sníž. přenesená",J86,0)</f>
        <v>0</v>
      </c>
      <c r="BI86" s="223">
        <f>IF(N86="nulová",J86,0)</f>
        <v>0</v>
      </c>
      <c r="BJ86" s="16" t="s">
        <v>80</v>
      </c>
      <c r="BK86" s="223">
        <f>ROUND(I86*H86,2)</f>
        <v>0</v>
      </c>
      <c r="BL86" s="16" t="s">
        <v>271</v>
      </c>
      <c r="BM86" s="222" t="s">
        <v>153</v>
      </c>
    </row>
    <row r="87" s="11" customFormat="1" ht="22.8" customHeight="1">
      <c r="B87" s="195"/>
      <c r="C87" s="196"/>
      <c r="D87" s="197" t="s">
        <v>71</v>
      </c>
      <c r="E87" s="209" t="s">
        <v>827</v>
      </c>
      <c r="F87" s="209" t="s">
        <v>828</v>
      </c>
      <c r="G87" s="196"/>
      <c r="H87" s="196"/>
      <c r="I87" s="199"/>
      <c r="J87" s="210">
        <f>BK87</f>
        <v>0</v>
      </c>
      <c r="K87" s="196"/>
      <c r="L87" s="201"/>
      <c r="M87" s="202"/>
      <c r="N87" s="203"/>
      <c r="O87" s="203"/>
      <c r="P87" s="204">
        <f>P88</f>
        <v>0</v>
      </c>
      <c r="Q87" s="203"/>
      <c r="R87" s="204">
        <f>R88</f>
        <v>0</v>
      </c>
      <c r="S87" s="203"/>
      <c r="T87" s="205">
        <f>T88</f>
        <v>0</v>
      </c>
      <c r="AR87" s="206" t="s">
        <v>156</v>
      </c>
      <c r="AT87" s="207" t="s">
        <v>71</v>
      </c>
      <c r="AU87" s="207" t="s">
        <v>80</v>
      </c>
      <c r="AY87" s="206" t="s">
        <v>147</v>
      </c>
      <c r="BK87" s="208">
        <f>BK88</f>
        <v>0</v>
      </c>
    </row>
    <row r="88" s="1" customFormat="1" ht="16.5" customHeight="1">
      <c r="B88" s="37"/>
      <c r="C88" s="211" t="s">
        <v>156</v>
      </c>
      <c r="D88" s="211" t="s">
        <v>149</v>
      </c>
      <c r="E88" s="212" t="s">
        <v>829</v>
      </c>
      <c r="F88" s="213" t="s">
        <v>830</v>
      </c>
      <c r="G88" s="214" t="s">
        <v>759</v>
      </c>
      <c r="H88" s="215">
        <v>3</v>
      </c>
      <c r="I88" s="216"/>
      <c r="J88" s="217">
        <f>ROUND(I88*H88,2)</f>
        <v>0</v>
      </c>
      <c r="K88" s="213" t="s">
        <v>19</v>
      </c>
      <c r="L88" s="42"/>
      <c r="M88" s="257" t="s">
        <v>19</v>
      </c>
      <c r="N88" s="258" t="s">
        <v>43</v>
      </c>
      <c r="O88" s="259"/>
      <c r="P88" s="260">
        <f>O88*H88</f>
        <v>0</v>
      </c>
      <c r="Q88" s="260">
        <v>0</v>
      </c>
      <c r="R88" s="260">
        <f>Q88*H88</f>
        <v>0</v>
      </c>
      <c r="S88" s="260">
        <v>0</v>
      </c>
      <c r="T88" s="261">
        <f>S88*H88</f>
        <v>0</v>
      </c>
      <c r="AR88" s="222" t="s">
        <v>271</v>
      </c>
      <c r="AT88" s="222" t="s">
        <v>149</v>
      </c>
      <c r="AU88" s="222" t="s">
        <v>82</v>
      </c>
      <c r="AY88" s="16" t="s">
        <v>147</v>
      </c>
      <c r="BE88" s="223">
        <f>IF(N88="základní",J88,0)</f>
        <v>0</v>
      </c>
      <c r="BF88" s="223">
        <f>IF(N88="snížená",J88,0)</f>
        <v>0</v>
      </c>
      <c r="BG88" s="223">
        <f>IF(N88="zákl. přenesená",J88,0)</f>
        <v>0</v>
      </c>
      <c r="BH88" s="223">
        <f>IF(N88="sníž. přenesená",J88,0)</f>
        <v>0</v>
      </c>
      <c r="BI88" s="223">
        <f>IF(N88="nulová",J88,0)</f>
        <v>0</v>
      </c>
      <c r="BJ88" s="16" t="s">
        <v>80</v>
      </c>
      <c r="BK88" s="223">
        <f>ROUND(I88*H88,2)</f>
        <v>0</v>
      </c>
      <c r="BL88" s="16" t="s">
        <v>271</v>
      </c>
      <c r="BM88" s="222" t="s">
        <v>159</v>
      </c>
    </row>
    <row r="89" s="1" customFormat="1" ht="6.96" customHeight="1">
      <c r="B89" s="57"/>
      <c r="C89" s="58"/>
      <c r="D89" s="58"/>
      <c r="E89" s="58"/>
      <c r="F89" s="58"/>
      <c r="G89" s="58"/>
      <c r="H89" s="58"/>
      <c r="I89" s="161"/>
      <c r="J89" s="58"/>
      <c r="K89" s="58"/>
      <c r="L89" s="42"/>
    </row>
  </sheetData>
  <sheetProtection sheet="1" autoFilter="0" formatColumns="0" formatRows="0" objects="1" scenarios="1" spinCount="100000" saltValue="TucPYjKDYYUn34o+y5zDYCp2Si13FDhgUIQ/yUTz1D6MQzpdSKvtrq07qe9+fmQqzEeM1fu9e/9gzvXQOXPB7g==" hashValue="gBi5z+QSJDcRxAtbIN64uBPjg+AI0nnnuyUJPrZXE1HQzsUu2w8RbjyTW+cGup8M1NM0tEEP5hyxRIrZZnxvEA==" algorithmName="SHA-512" password="CC35"/>
  <autoFilter ref="C81:K8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103</v>
      </c>
      <c r="AZ2" s="127" t="s">
        <v>49</v>
      </c>
      <c r="BA2" s="127" t="s">
        <v>680</v>
      </c>
      <c r="BB2" s="127" t="s">
        <v>112</v>
      </c>
      <c r="BC2" s="127" t="s">
        <v>831</v>
      </c>
      <c r="BD2" s="127" t="s">
        <v>82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114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115</v>
      </c>
      <c r="I8" s="135"/>
      <c r="L8" s="42"/>
    </row>
    <row r="9" s="1" customFormat="1" ht="36.96" customHeight="1">
      <c r="B9" s="42"/>
      <c r="E9" s="136" t="s">
        <v>832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35</v>
      </c>
      <c r="I12" s="138" t="s">
        <v>23</v>
      </c>
      <c r="J12" s="139" t="str">
        <f>'Rekapitulace stavby'!AN8</f>
        <v>16. 3. 2019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27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tr">
        <f>IF('Rekapitulace stavby'!AN16="","",'Rekapitulace stavby'!AN16)</f>
        <v/>
      </c>
      <c r="L20" s="42"/>
    </row>
    <row r="21" s="1" customFormat="1" ht="18" customHeight="1">
      <c r="B21" s="42"/>
      <c r="E21" s="137" t="str">
        <f>IF('Rekapitulace stavby'!E17="","",'Rekapitulace stavby'!E17)</f>
        <v>VIS,a.s.</v>
      </c>
      <c r="I21" s="138" t="s">
        <v>28</v>
      </c>
      <c r="J21" s="137" t="str">
        <f>IF('Rekapitulace stavby'!AN17="","",'Rekapitulace stavby'!AN17)</f>
        <v/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tr">
        <f>IF('Rekapitulace stavby'!AN19="","",'Rekapitulace stavby'!AN19)</f>
        <v/>
      </c>
      <c r="L23" s="42"/>
    </row>
    <row r="24" s="1" customFormat="1" ht="18" customHeight="1">
      <c r="B24" s="42"/>
      <c r="E24" s="137" t="str">
        <f>IF('Rekapitulace stavby'!E20="","",'Rekapitulace stavby'!E20)</f>
        <v xml:space="preserve"> </v>
      </c>
      <c r="I24" s="138" t="s">
        <v>28</v>
      </c>
      <c r="J24" s="137" t="str">
        <f>IF('Rekapitulace stavby'!AN20="","",'Rekapitulace stavby'!AN20)</f>
        <v/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ROUND(J86,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ROUND((SUM(BE86:BE144)),  2)</f>
        <v>0</v>
      </c>
      <c r="I33" s="150">
        <v>0.20999999999999999</v>
      </c>
      <c r="J33" s="149">
        <f>ROUND(((SUM(BE86:BE144))*I33),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ROUND((SUM(BF86:BF144)),  2)</f>
        <v>0</v>
      </c>
      <c r="I34" s="150">
        <v>0.14999999999999999</v>
      </c>
      <c r="J34" s="149">
        <f>ROUND(((SUM(BF86:BF144))*I34),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ROUND((SUM(BG86:BG144)),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ROUND((SUM(BH86:BH144)),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ROUND((SUM(BI86:BI144)),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117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115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08 - SO 07 - Příjezdová komunikace a zpevněné plochy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8" t="s">
        <v>23</v>
      </c>
      <c r="J52" s="70" t="str">
        <f>IF(J12="","",J12)</f>
        <v>16. 3. 2019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15.15" customHeight="1">
      <c r="B54" s="37"/>
      <c r="C54" s="31" t="s">
        <v>25</v>
      </c>
      <c r="D54" s="38"/>
      <c r="E54" s="38"/>
      <c r="F54" s="26" t="str">
        <f>E15</f>
        <v>Město Bakov nad Jizerou</v>
      </c>
      <c r="G54" s="38"/>
      <c r="H54" s="38"/>
      <c r="I54" s="138" t="s">
        <v>31</v>
      </c>
      <c r="J54" s="35" t="str">
        <f>E21</f>
        <v>VIS,a.s.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118</v>
      </c>
      <c r="D57" s="167"/>
      <c r="E57" s="167"/>
      <c r="F57" s="167"/>
      <c r="G57" s="167"/>
      <c r="H57" s="167"/>
      <c r="I57" s="168"/>
      <c r="J57" s="169" t="s">
        <v>119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J86</f>
        <v>0</v>
      </c>
      <c r="K59" s="38"/>
      <c r="L59" s="42"/>
      <c r="AU59" s="16" t="s">
        <v>120</v>
      </c>
    </row>
    <row r="60" s="8" customFormat="1" ht="24.96" customHeight="1">
      <c r="B60" s="171"/>
      <c r="C60" s="172"/>
      <c r="D60" s="173" t="s">
        <v>121</v>
      </c>
      <c r="E60" s="174"/>
      <c r="F60" s="174"/>
      <c r="G60" s="174"/>
      <c r="H60" s="174"/>
      <c r="I60" s="175"/>
      <c r="J60" s="176">
        <f>J87</f>
        <v>0</v>
      </c>
      <c r="K60" s="172"/>
      <c r="L60" s="177"/>
    </row>
    <row r="61" s="9" customFormat="1" ht="19.92" customHeight="1">
      <c r="B61" s="178"/>
      <c r="C61" s="179"/>
      <c r="D61" s="180" t="s">
        <v>122</v>
      </c>
      <c r="E61" s="181"/>
      <c r="F61" s="181"/>
      <c r="G61" s="181"/>
      <c r="H61" s="181"/>
      <c r="I61" s="182"/>
      <c r="J61" s="183">
        <f>J88</f>
        <v>0</v>
      </c>
      <c r="K61" s="179"/>
      <c r="L61" s="184"/>
    </row>
    <row r="62" s="9" customFormat="1" ht="19.92" customHeight="1">
      <c r="B62" s="178"/>
      <c r="C62" s="179"/>
      <c r="D62" s="180" t="s">
        <v>710</v>
      </c>
      <c r="E62" s="181"/>
      <c r="F62" s="181"/>
      <c r="G62" s="181"/>
      <c r="H62" s="181"/>
      <c r="I62" s="182"/>
      <c r="J62" s="183">
        <f>J114</f>
        <v>0</v>
      </c>
      <c r="K62" s="179"/>
      <c r="L62" s="184"/>
    </row>
    <row r="63" s="9" customFormat="1" ht="19.92" customHeight="1">
      <c r="B63" s="178"/>
      <c r="C63" s="179"/>
      <c r="D63" s="180" t="s">
        <v>527</v>
      </c>
      <c r="E63" s="181"/>
      <c r="F63" s="181"/>
      <c r="G63" s="181"/>
      <c r="H63" s="181"/>
      <c r="I63" s="182"/>
      <c r="J63" s="183">
        <f>J120</f>
        <v>0</v>
      </c>
      <c r="K63" s="179"/>
      <c r="L63" s="184"/>
    </row>
    <row r="64" s="9" customFormat="1" ht="19.92" customHeight="1">
      <c r="B64" s="178"/>
      <c r="C64" s="179"/>
      <c r="D64" s="180" t="s">
        <v>124</v>
      </c>
      <c r="E64" s="181"/>
      <c r="F64" s="181"/>
      <c r="G64" s="181"/>
      <c r="H64" s="181"/>
      <c r="I64" s="182"/>
      <c r="J64" s="183">
        <f>J125</f>
        <v>0</v>
      </c>
      <c r="K64" s="179"/>
      <c r="L64" s="184"/>
    </row>
    <row r="65" s="9" customFormat="1" ht="19.92" customHeight="1">
      <c r="B65" s="178"/>
      <c r="C65" s="179"/>
      <c r="D65" s="180" t="s">
        <v>126</v>
      </c>
      <c r="E65" s="181"/>
      <c r="F65" s="181"/>
      <c r="G65" s="181"/>
      <c r="H65" s="181"/>
      <c r="I65" s="182"/>
      <c r="J65" s="183">
        <f>J139</f>
        <v>0</v>
      </c>
      <c r="K65" s="179"/>
      <c r="L65" s="184"/>
    </row>
    <row r="66" s="9" customFormat="1" ht="14.88" customHeight="1">
      <c r="B66" s="178"/>
      <c r="C66" s="179"/>
      <c r="D66" s="180" t="s">
        <v>711</v>
      </c>
      <c r="E66" s="181"/>
      <c r="F66" s="181"/>
      <c r="G66" s="181"/>
      <c r="H66" s="181"/>
      <c r="I66" s="182"/>
      <c r="J66" s="183">
        <f>J143</f>
        <v>0</v>
      </c>
      <c r="K66" s="179"/>
      <c r="L66" s="184"/>
    </row>
    <row r="67" s="1" customFormat="1" ht="21.84" customHeight="1">
      <c r="B67" s="37"/>
      <c r="C67" s="38"/>
      <c r="D67" s="38"/>
      <c r="E67" s="38"/>
      <c r="F67" s="38"/>
      <c r="G67" s="38"/>
      <c r="H67" s="38"/>
      <c r="I67" s="135"/>
      <c r="J67" s="38"/>
      <c r="K67" s="38"/>
      <c r="L67" s="42"/>
    </row>
    <row r="68" s="1" customFormat="1" ht="6.96" customHeight="1">
      <c r="B68" s="57"/>
      <c r="C68" s="58"/>
      <c r="D68" s="58"/>
      <c r="E68" s="58"/>
      <c r="F68" s="58"/>
      <c r="G68" s="58"/>
      <c r="H68" s="58"/>
      <c r="I68" s="161"/>
      <c r="J68" s="58"/>
      <c r="K68" s="58"/>
      <c r="L68" s="42"/>
    </row>
    <row r="72" s="1" customFormat="1" ht="6.96" customHeight="1">
      <c r="B72" s="59"/>
      <c r="C72" s="60"/>
      <c r="D72" s="60"/>
      <c r="E72" s="60"/>
      <c r="F72" s="60"/>
      <c r="G72" s="60"/>
      <c r="H72" s="60"/>
      <c r="I72" s="164"/>
      <c r="J72" s="60"/>
      <c r="K72" s="60"/>
      <c r="L72" s="42"/>
    </row>
    <row r="73" s="1" customFormat="1" ht="24.96" customHeight="1">
      <c r="B73" s="37"/>
      <c r="C73" s="22" t="s">
        <v>132</v>
      </c>
      <c r="D73" s="38"/>
      <c r="E73" s="38"/>
      <c r="F73" s="38"/>
      <c r="G73" s="38"/>
      <c r="H73" s="38"/>
      <c r="I73" s="135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35"/>
      <c r="J74" s="38"/>
      <c r="K74" s="38"/>
      <c r="L74" s="42"/>
    </row>
    <row r="75" s="1" customFormat="1" ht="12" customHeight="1">
      <c r="B75" s="37"/>
      <c r="C75" s="31" t="s">
        <v>16</v>
      </c>
      <c r="D75" s="38"/>
      <c r="E75" s="38"/>
      <c r="F75" s="38"/>
      <c r="G75" s="38"/>
      <c r="H75" s="38"/>
      <c r="I75" s="135"/>
      <c r="J75" s="38"/>
      <c r="K75" s="38"/>
      <c r="L75" s="42"/>
    </row>
    <row r="76" s="1" customFormat="1" ht="16.5" customHeight="1">
      <c r="B76" s="37"/>
      <c r="C76" s="38"/>
      <c r="D76" s="38"/>
      <c r="E76" s="165" t="str">
        <f>E7</f>
        <v>Dostavba kanalizace v místní části Malá Bělá, uznatelné náklady</v>
      </c>
      <c r="F76" s="31"/>
      <c r="G76" s="31"/>
      <c r="H76" s="31"/>
      <c r="I76" s="135"/>
      <c r="J76" s="38"/>
      <c r="K76" s="38"/>
      <c r="L76" s="42"/>
    </row>
    <row r="77" s="1" customFormat="1" ht="12" customHeight="1">
      <c r="B77" s="37"/>
      <c r="C77" s="31" t="s">
        <v>115</v>
      </c>
      <c r="D77" s="38"/>
      <c r="E77" s="38"/>
      <c r="F77" s="38"/>
      <c r="G77" s="38"/>
      <c r="H77" s="38"/>
      <c r="I77" s="135"/>
      <c r="J77" s="38"/>
      <c r="K77" s="38"/>
      <c r="L77" s="42"/>
    </row>
    <row r="78" s="1" customFormat="1" ht="16.5" customHeight="1">
      <c r="B78" s="37"/>
      <c r="C78" s="38"/>
      <c r="D78" s="38"/>
      <c r="E78" s="67" t="str">
        <f>E9</f>
        <v>08 - SO 07 - Příjezdová komunikace a zpevněné plochy</v>
      </c>
      <c r="F78" s="38"/>
      <c r="G78" s="38"/>
      <c r="H78" s="38"/>
      <c r="I78" s="135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5"/>
      <c r="J79" s="38"/>
      <c r="K79" s="38"/>
      <c r="L79" s="42"/>
    </row>
    <row r="80" s="1" customFormat="1" ht="12" customHeight="1">
      <c r="B80" s="37"/>
      <c r="C80" s="31" t="s">
        <v>21</v>
      </c>
      <c r="D80" s="38"/>
      <c r="E80" s="38"/>
      <c r="F80" s="26" t="str">
        <f>F12</f>
        <v xml:space="preserve"> </v>
      </c>
      <c r="G80" s="38"/>
      <c r="H80" s="38"/>
      <c r="I80" s="138" t="s">
        <v>23</v>
      </c>
      <c r="J80" s="70" t="str">
        <f>IF(J12="","",J12)</f>
        <v>16. 3. 2019</v>
      </c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35"/>
      <c r="J81" s="38"/>
      <c r="K81" s="38"/>
      <c r="L81" s="42"/>
    </row>
    <row r="82" s="1" customFormat="1" ht="15.15" customHeight="1">
      <c r="B82" s="37"/>
      <c r="C82" s="31" t="s">
        <v>25</v>
      </c>
      <c r="D82" s="38"/>
      <c r="E82" s="38"/>
      <c r="F82" s="26" t="str">
        <f>E15</f>
        <v>Město Bakov nad Jizerou</v>
      </c>
      <c r="G82" s="38"/>
      <c r="H82" s="38"/>
      <c r="I82" s="138" t="s">
        <v>31</v>
      </c>
      <c r="J82" s="35" t="str">
        <f>E21</f>
        <v>VIS,a.s.</v>
      </c>
      <c r="K82" s="38"/>
      <c r="L82" s="42"/>
    </row>
    <row r="83" s="1" customFormat="1" ht="15.15" customHeight="1">
      <c r="B83" s="37"/>
      <c r="C83" s="31" t="s">
        <v>29</v>
      </c>
      <c r="D83" s="38"/>
      <c r="E83" s="38"/>
      <c r="F83" s="26" t="str">
        <f>IF(E18="","",E18)</f>
        <v>Vyplň údaj</v>
      </c>
      <c r="G83" s="38"/>
      <c r="H83" s="38"/>
      <c r="I83" s="138" t="s">
        <v>34</v>
      </c>
      <c r="J83" s="35" t="str">
        <f>E24</f>
        <v xml:space="preserve"> </v>
      </c>
      <c r="K83" s="38"/>
      <c r="L83" s="42"/>
    </row>
    <row r="84" s="1" customFormat="1" ht="10.32" customHeight="1">
      <c r="B84" s="37"/>
      <c r="C84" s="38"/>
      <c r="D84" s="38"/>
      <c r="E84" s="38"/>
      <c r="F84" s="38"/>
      <c r="G84" s="38"/>
      <c r="H84" s="38"/>
      <c r="I84" s="135"/>
      <c r="J84" s="38"/>
      <c r="K84" s="38"/>
      <c r="L84" s="42"/>
    </row>
    <row r="85" s="10" customFormat="1" ht="29.28" customHeight="1">
      <c r="B85" s="185"/>
      <c r="C85" s="186" t="s">
        <v>133</v>
      </c>
      <c r="D85" s="187" t="s">
        <v>57</v>
      </c>
      <c r="E85" s="187" t="s">
        <v>53</v>
      </c>
      <c r="F85" s="187" t="s">
        <v>54</v>
      </c>
      <c r="G85" s="187" t="s">
        <v>134</v>
      </c>
      <c r="H85" s="187" t="s">
        <v>135</v>
      </c>
      <c r="I85" s="188" t="s">
        <v>136</v>
      </c>
      <c r="J85" s="187" t="s">
        <v>119</v>
      </c>
      <c r="K85" s="189" t="s">
        <v>137</v>
      </c>
      <c r="L85" s="190"/>
      <c r="M85" s="90" t="s">
        <v>19</v>
      </c>
      <c r="N85" s="91" t="s">
        <v>42</v>
      </c>
      <c r="O85" s="91" t="s">
        <v>138</v>
      </c>
      <c r="P85" s="91" t="s">
        <v>139</v>
      </c>
      <c r="Q85" s="91" t="s">
        <v>140</v>
      </c>
      <c r="R85" s="91" t="s">
        <v>141</v>
      </c>
      <c r="S85" s="91" t="s">
        <v>142</v>
      </c>
      <c r="T85" s="92" t="s">
        <v>143</v>
      </c>
    </row>
    <row r="86" s="1" customFormat="1" ht="22.8" customHeight="1">
      <c r="B86" s="37"/>
      <c r="C86" s="97" t="s">
        <v>144</v>
      </c>
      <c r="D86" s="38"/>
      <c r="E86" s="38"/>
      <c r="F86" s="38"/>
      <c r="G86" s="38"/>
      <c r="H86" s="38"/>
      <c r="I86" s="135"/>
      <c r="J86" s="191">
        <f>BK86</f>
        <v>0</v>
      </c>
      <c r="K86" s="38"/>
      <c r="L86" s="42"/>
      <c r="M86" s="93"/>
      <c r="N86" s="94"/>
      <c r="O86" s="94"/>
      <c r="P86" s="192">
        <f>P87</f>
        <v>0</v>
      </c>
      <c r="Q86" s="94"/>
      <c r="R86" s="192">
        <f>R87</f>
        <v>0</v>
      </c>
      <c r="S86" s="94"/>
      <c r="T86" s="193">
        <f>T87</f>
        <v>0</v>
      </c>
      <c r="AT86" s="16" t="s">
        <v>71</v>
      </c>
      <c r="AU86" s="16" t="s">
        <v>120</v>
      </c>
      <c r="BK86" s="194">
        <f>BK87</f>
        <v>0</v>
      </c>
    </row>
    <row r="87" s="11" customFormat="1" ht="25.92" customHeight="1">
      <c r="B87" s="195"/>
      <c r="C87" s="196"/>
      <c r="D87" s="197" t="s">
        <v>71</v>
      </c>
      <c r="E87" s="198" t="s">
        <v>145</v>
      </c>
      <c r="F87" s="198" t="s">
        <v>146</v>
      </c>
      <c r="G87" s="196"/>
      <c r="H87" s="196"/>
      <c r="I87" s="199"/>
      <c r="J87" s="200">
        <f>BK87</f>
        <v>0</v>
      </c>
      <c r="K87" s="196"/>
      <c r="L87" s="201"/>
      <c r="M87" s="202"/>
      <c r="N87" s="203"/>
      <c r="O87" s="203"/>
      <c r="P87" s="204">
        <f>P88+P114+P120+P125+P139</f>
        <v>0</v>
      </c>
      <c r="Q87" s="203"/>
      <c r="R87" s="204">
        <f>R88+R114+R120+R125+R139</f>
        <v>0</v>
      </c>
      <c r="S87" s="203"/>
      <c r="T87" s="205">
        <f>T88+T114+T120+T125+T139</f>
        <v>0</v>
      </c>
      <c r="AR87" s="206" t="s">
        <v>80</v>
      </c>
      <c r="AT87" s="207" t="s">
        <v>71</v>
      </c>
      <c r="AU87" s="207" t="s">
        <v>72</v>
      </c>
      <c r="AY87" s="206" t="s">
        <v>147</v>
      </c>
      <c r="BK87" s="208">
        <f>BK88+BK114+BK120+BK125+BK139</f>
        <v>0</v>
      </c>
    </row>
    <row r="88" s="11" customFormat="1" ht="22.8" customHeight="1">
      <c r="B88" s="195"/>
      <c r="C88" s="196"/>
      <c r="D88" s="197" t="s">
        <v>71</v>
      </c>
      <c r="E88" s="209" t="s">
        <v>80</v>
      </c>
      <c r="F88" s="209" t="s">
        <v>148</v>
      </c>
      <c r="G88" s="196"/>
      <c r="H88" s="196"/>
      <c r="I88" s="199"/>
      <c r="J88" s="210">
        <f>BK88</f>
        <v>0</v>
      </c>
      <c r="K88" s="196"/>
      <c r="L88" s="201"/>
      <c r="M88" s="202"/>
      <c r="N88" s="203"/>
      <c r="O88" s="203"/>
      <c r="P88" s="204">
        <f>SUM(P89:P113)</f>
        <v>0</v>
      </c>
      <c r="Q88" s="203"/>
      <c r="R88" s="204">
        <f>SUM(R89:R113)</f>
        <v>0</v>
      </c>
      <c r="S88" s="203"/>
      <c r="T88" s="205">
        <f>SUM(T89:T113)</f>
        <v>0</v>
      </c>
      <c r="AR88" s="206" t="s">
        <v>80</v>
      </c>
      <c r="AT88" s="207" t="s">
        <v>71</v>
      </c>
      <c r="AU88" s="207" t="s">
        <v>80</v>
      </c>
      <c r="AY88" s="206" t="s">
        <v>147</v>
      </c>
      <c r="BK88" s="208">
        <f>SUM(BK89:BK113)</f>
        <v>0</v>
      </c>
    </row>
    <row r="89" s="1" customFormat="1" ht="24" customHeight="1">
      <c r="B89" s="37"/>
      <c r="C89" s="211" t="s">
        <v>80</v>
      </c>
      <c r="D89" s="211" t="s">
        <v>149</v>
      </c>
      <c r="E89" s="212" t="s">
        <v>833</v>
      </c>
      <c r="F89" s="213" t="s">
        <v>834</v>
      </c>
      <c r="G89" s="214" t="s">
        <v>112</v>
      </c>
      <c r="H89" s="215">
        <v>31.722000000000001</v>
      </c>
      <c r="I89" s="216"/>
      <c r="J89" s="217">
        <f>ROUND(I89*H89,2)</f>
        <v>0</v>
      </c>
      <c r="K89" s="213" t="s">
        <v>19</v>
      </c>
      <c r="L89" s="42"/>
      <c r="M89" s="218" t="s">
        <v>19</v>
      </c>
      <c r="N89" s="219" t="s">
        <v>43</v>
      </c>
      <c r="O89" s="82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AR89" s="222" t="s">
        <v>153</v>
      </c>
      <c r="AT89" s="222" t="s">
        <v>149</v>
      </c>
      <c r="AU89" s="222" t="s">
        <v>82</v>
      </c>
      <c r="AY89" s="16" t="s">
        <v>147</v>
      </c>
      <c r="BE89" s="223">
        <f>IF(N89="základní",J89,0)</f>
        <v>0</v>
      </c>
      <c r="BF89" s="223">
        <f>IF(N89="snížená",J89,0)</f>
        <v>0</v>
      </c>
      <c r="BG89" s="223">
        <f>IF(N89="zákl. přenesená",J89,0)</f>
        <v>0</v>
      </c>
      <c r="BH89" s="223">
        <f>IF(N89="sníž. přenesená",J89,0)</f>
        <v>0</v>
      </c>
      <c r="BI89" s="223">
        <f>IF(N89="nulová",J89,0)</f>
        <v>0</v>
      </c>
      <c r="BJ89" s="16" t="s">
        <v>80</v>
      </c>
      <c r="BK89" s="223">
        <f>ROUND(I89*H89,2)</f>
        <v>0</v>
      </c>
      <c r="BL89" s="16" t="s">
        <v>153</v>
      </c>
      <c r="BM89" s="222" t="s">
        <v>82</v>
      </c>
    </row>
    <row r="90" s="12" customFormat="1">
      <c r="B90" s="224"/>
      <c r="C90" s="225"/>
      <c r="D90" s="226" t="s">
        <v>195</v>
      </c>
      <c r="E90" s="227" t="s">
        <v>19</v>
      </c>
      <c r="F90" s="228" t="s">
        <v>532</v>
      </c>
      <c r="G90" s="225"/>
      <c r="H90" s="229">
        <v>31.722000000000001</v>
      </c>
      <c r="I90" s="230"/>
      <c r="J90" s="225"/>
      <c r="K90" s="225"/>
      <c r="L90" s="231"/>
      <c r="M90" s="232"/>
      <c r="N90" s="233"/>
      <c r="O90" s="233"/>
      <c r="P90" s="233"/>
      <c r="Q90" s="233"/>
      <c r="R90" s="233"/>
      <c r="S90" s="233"/>
      <c r="T90" s="234"/>
      <c r="AT90" s="235" t="s">
        <v>195</v>
      </c>
      <c r="AU90" s="235" t="s">
        <v>82</v>
      </c>
      <c r="AV90" s="12" t="s">
        <v>82</v>
      </c>
      <c r="AW90" s="12" t="s">
        <v>33</v>
      </c>
      <c r="AX90" s="12" t="s">
        <v>80</v>
      </c>
      <c r="AY90" s="235" t="s">
        <v>147</v>
      </c>
    </row>
    <row r="91" s="1" customFormat="1" ht="24" customHeight="1">
      <c r="B91" s="37"/>
      <c r="C91" s="211" t="s">
        <v>82</v>
      </c>
      <c r="D91" s="211" t="s">
        <v>149</v>
      </c>
      <c r="E91" s="212" t="s">
        <v>835</v>
      </c>
      <c r="F91" s="213" t="s">
        <v>836</v>
      </c>
      <c r="G91" s="214" t="s">
        <v>112</v>
      </c>
      <c r="H91" s="215">
        <v>26.434999999999999</v>
      </c>
      <c r="I91" s="216"/>
      <c r="J91" s="217">
        <f>ROUND(I91*H91,2)</f>
        <v>0</v>
      </c>
      <c r="K91" s="213" t="s">
        <v>19</v>
      </c>
      <c r="L91" s="42"/>
      <c r="M91" s="218" t="s">
        <v>19</v>
      </c>
      <c r="N91" s="219" t="s">
        <v>43</v>
      </c>
      <c r="O91" s="82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AR91" s="222" t="s">
        <v>153</v>
      </c>
      <c r="AT91" s="222" t="s">
        <v>149</v>
      </c>
      <c r="AU91" s="222" t="s">
        <v>82</v>
      </c>
      <c r="AY91" s="16" t="s">
        <v>147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80</v>
      </c>
      <c r="BK91" s="223">
        <f>ROUND(I91*H91,2)</f>
        <v>0</v>
      </c>
      <c r="BL91" s="16" t="s">
        <v>153</v>
      </c>
      <c r="BM91" s="222" t="s">
        <v>153</v>
      </c>
    </row>
    <row r="92" s="12" customFormat="1">
      <c r="B92" s="224"/>
      <c r="C92" s="225"/>
      <c r="D92" s="226" t="s">
        <v>195</v>
      </c>
      <c r="E92" s="227" t="s">
        <v>19</v>
      </c>
      <c r="F92" s="228" t="s">
        <v>837</v>
      </c>
      <c r="G92" s="225"/>
      <c r="H92" s="229">
        <v>105.74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AT92" s="235" t="s">
        <v>195</v>
      </c>
      <c r="AU92" s="235" t="s">
        <v>82</v>
      </c>
      <c r="AV92" s="12" t="s">
        <v>82</v>
      </c>
      <c r="AW92" s="12" t="s">
        <v>33</v>
      </c>
      <c r="AX92" s="12" t="s">
        <v>72</v>
      </c>
      <c r="AY92" s="235" t="s">
        <v>147</v>
      </c>
    </row>
    <row r="93" s="13" customFormat="1">
      <c r="B93" s="236"/>
      <c r="C93" s="237"/>
      <c r="D93" s="226" t="s">
        <v>195</v>
      </c>
      <c r="E93" s="238" t="s">
        <v>49</v>
      </c>
      <c r="F93" s="239" t="s">
        <v>201</v>
      </c>
      <c r="G93" s="237"/>
      <c r="H93" s="240">
        <v>105.74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AT93" s="246" t="s">
        <v>195</v>
      </c>
      <c r="AU93" s="246" t="s">
        <v>82</v>
      </c>
      <c r="AV93" s="13" t="s">
        <v>153</v>
      </c>
      <c r="AW93" s="13" t="s">
        <v>33</v>
      </c>
      <c r="AX93" s="13" t="s">
        <v>72</v>
      </c>
      <c r="AY93" s="246" t="s">
        <v>147</v>
      </c>
    </row>
    <row r="94" s="12" customFormat="1">
      <c r="B94" s="224"/>
      <c r="C94" s="225"/>
      <c r="D94" s="226" t="s">
        <v>195</v>
      </c>
      <c r="E94" s="227" t="s">
        <v>19</v>
      </c>
      <c r="F94" s="228" t="s">
        <v>838</v>
      </c>
      <c r="G94" s="225"/>
      <c r="H94" s="229">
        <v>26.434999999999999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AT94" s="235" t="s">
        <v>195</v>
      </c>
      <c r="AU94" s="235" t="s">
        <v>82</v>
      </c>
      <c r="AV94" s="12" t="s">
        <v>82</v>
      </c>
      <c r="AW94" s="12" t="s">
        <v>33</v>
      </c>
      <c r="AX94" s="12" t="s">
        <v>80</v>
      </c>
      <c r="AY94" s="235" t="s">
        <v>147</v>
      </c>
    </row>
    <row r="95" s="1" customFormat="1" ht="24" customHeight="1">
      <c r="B95" s="37"/>
      <c r="C95" s="211" t="s">
        <v>156</v>
      </c>
      <c r="D95" s="211" t="s">
        <v>149</v>
      </c>
      <c r="E95" s="212" t="s">
        <v>839</v>
      </c>
      <c r="F95" s="213" t="s">
        <v>840</v>
      </c>
      <c r="G95" s="214" t="s">
        <v>112</v>
      </c>
      <c r="H95" s="215">
        <v>21.148</v>
      </c>
      <c r="I95" s="216"/>
      <c r="J95" s="217">
        <f>ROUND(I95*H95,2)</f>
        <v>0</v>
      </c>
      <c r="K95" s="213" t="s">
        <v>19</v>
      </c>
      <c r="L95" s="42"/>
      <c r="M95" s="218" t="s">
        <v>19</v>
      </c>
      <c r="N95" s="219" t="s">
        <v>43</v>
      </c>
      <c r="O95" s="82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AR95" s="222" t="s">
        <v>153</v>
      </c>
      <c r="AT95" s="222" t="s">
        <v>149</v>
      </c>
      <c r="AU95" s="222" t="s">
        <v>82</v>
      </c>
      <c r="AY95" s="16" t="s">
        <v>147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80</v>
      </c>
      <c r="BK95" s="223">
        <f>ROUND(I95*H95,2)</f>
        <v>0</v>
      </c>
      <c r="BL95" s="16" t="s">
        <v>153</v>
      </c>
      <c r="BM95" s="222" t="s">
        <v>159</v>
      </c>
    </row>
    <row r="96" s="12" customFormat="1">
      <c r="B96" s="224"/>
      <c r="C96" s="225"/>
      <c r="D96" s="226" t="s">
        <v>195</v>
      </c>
      <c r="E96" s="227" t="s">
        <v>19</v>
      </c>
      <c r="F96" s="228" t="s">
        <v>534</v>
      </c>
      <c r="G96" s="225"/>
      <c r="H96" s="229">
        <v>21.148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AT96" s="235" t="s">
        <v>195</v>
      </c>
      <c r="AU96" s="235" t="s">
        <v>82</v>
      </c>
      <c r="AV96" s="12" t="s">
        <v>82</v>
      </c>
      <c r="AW96" s="12" t="s">
        <v>33</v>
      </c>
      <c r="AX96" s="12" t="s">
        <v>80</v>
      </c>
      <c r="AY96" s="235" t="s">
        <v>147</v>
      </c>
    </row>
    <row r="97" s="1" customFormat="1" ht="24" customHeight="1">
      <c r="B97" s="37"/>
      <c r="C97" s="211" t="s">
        <v>153</v>
      </c>
      <c r="D97" s="211" t="s">
        <v>149</v>
      </c>
      <c r="E97" s="212" t="s">
        <v>841</v>
      </c>
      <c r="F97" s="213" t="s">
        <v>842</v>
      </c>
      <c r="G97" s="214" t="s">
        <v>112</v>
      </c>
      <c r="H97" s="215">
        <v>26.434999999999999</v>
      </c>
      <c r="I97" s="216"/>
      <c r="J97" s="217">
        <f>ROUND(I97*H97,2)</f>
        <v>0</v>
      </c>
      <c r="K97" s="213" t="s">
        <v>19</v>
      </c>
      <c r="L97" s="42"/>
      <c r="M97" s="218" t="s">
        <v>19</v>
      </c>
      <c r="N97" s="219" t="s">
        <v>43</v>
      </c>
      <c r="O97" s="82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22" t="s">
        <v>153</v>
      </c>
      <c r="AT97" s="222" t="s">
        <v>149</v>
      </c>
      <c r="AU97" s="222" t="s">
        <v>82</v>
      </c>
      <c r="AY97" s="16" t="s">
        <v>147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153</v>
      </c>
      <c r="BM97" s="222" t="s">
        <v>162</v>
      </c>
    </row>
    <row r="98" s="12" customFormat="1">
      <c r="B98" s="224"/>
      <c r="C98" s="225"/>
      <c r="D98" s="226" t="s">
        <v>195</v>
      </c>
      <c r="E98" s="227" t="s">
        <v>19</v>
      </c>
      <c r="F98" s="228" t="s">
        <v>838</v>
      </c>
      <c r="G98" s="225"/>
      <c r="H98" s="229">
        <v>26.434999999999999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AT98" s="235" t="s">
        <v>195</v>
      </c>
      <c r="AU98" s="235" t="s">
        <v>82</v>
      </c>
      <c r="AV98" s="12" t="s">
        <v>82</v>
      </c>
      <c r="AW98" s="12" t="s">
        <v>33</v>
      </c>
      <c r="AX98" s="12" t="s">
        <v>80</v>
      </c>
      <c r="AY98" s="235" t="s">
        <v>147</v>
      </c>
    </row>
    <row r="99" s="1" customFormat="1" ht="24" customHeight="1">
      <c r="B99" s="37"/>
      <c r="C99" s="211" t="s">
        <v>163</v>
      </c>
      <c r="D99" s="211" t="s">
        <v>149</v>
      </c>
      <c r="E99" s="212" t="s">
        <v>843</v>
      </c>
      <c r="F99" s="213" t="s">
        <v>844</v>
      </c>
      <c r="G99" s="214" t="s">
        <v>112</v>
      </c>
      <c r="H99" s="215">
        <v>79.305000000000007</v>
      </c>
      <c r="I99" s="216"/>
      <c r="J99" s="217">
        <f>ROUND(I99*H99,2)</f>
        <v>0</v>
      </c>
      <c r="K99" s="213" t="s">
        <v>19</v>
      </c>
      <c r="L99" s="42"/>
      <c r="M99" s="218" t="s">
        <v>19</v>
      </c>
      <c r="N99" s="219" t="s">
        <v>43</v>
      </c>
      <c r="O99" s="82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22" t="s">
        <v>153</v>
      </c>
      <c r="AT99" s="222" t="s">
        <v>149</v>
      </c>
      <c r="AU99" s="222" t="s">
        <v>82</v>
      </c>
      <c r="AY99" s="16" t="s">
        <v>147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80</v>
      </c>
      <c r="BK99" s="223">
        <f>ROUND(I99*H99,2)</f>
        <v>0</v>
      </c>
      <c r="BL99" s="16" t="s">
        <v>153</v>
      </c>
      <c r="BM99" s="222" t="s">
        <v>107</v>
      </c>
    </row>
    <row r="100" s="12" customFormat="1">
      <c r="B100" s="224"/>
      <c r="C100" s="225"/>
      <c r="D100" s="226" t="s">
        <v>195</v>
      </c>
      <c r="E100" s="227" t="s">
        <v>19</v>
      </c>
      <c r="F100" s="228" t="s">
        <v>845</v>
      </c>
      <c r="G100" s="225"/>
      <c r="H100" s="229">
        <v>79.305000000000007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AT100" s="235" t="s">
        <v>195</v>
      </c>
      <c r="AU100" s="235" t="s">
        <v>82</v>
      </c>
      <c r="AV100" s="12" t="s">
        <v>82</v>
      </c>
      <c r="AW100" s="12" t="s">
        <v>33</v>
      </c>
      <c r="AX100" s="12" t="s">
        <v>80</v>
      </c>
      <c r="AY100" s="235" t="s">
        <v>147</v>
      </c>
    </row>
    <row r="101" s="1" customFormat="1" ht="24" customHeight="1">
      <c r="B101" s="37"/>
      <c r="C101" s="211" t="s">
        <v>159</v>
      </c>
      <c r="D101" s="211" t="s">
        <v>149</v>
      </c>
      <c r="E101" s="212" t="s">
        <v>846</v>
      </c>
      <c r="F101" s="213" t="s">
        <v>847</v>
      </c>
      <c r="G101" s="214" t="s">
        <v>112</v>
      </c>
      <c r="H101" s="215">
        <v>158.61000000000001</v>
      </c>
      <c r="I101" s="216"/>
      <c r="J101" s="217">
        <f>ROUND(I101*H101,2)</f>
        <v>0</v>
      </c>
      <c r="K101" s="213" t="s">
        <v>19</v>
      </c>
      <c r="L101" s="42"/>
      <c r="M101" s="218" t="s">
        <v>19</v>
      </c>
      <c r="N101" s="219" t="s">
        <v>43</v>
      </c>
      <c r="O101" s="82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AR101" s="222" t="s">
        <v>153</v>
      </c>
      <c r="AT101" s="222" t="s">
        <v>149</v>
      </c>
      <c r="AU101" s="222" t="s">
        <v>82</v>
      </c>
      <c r="AY101" s="16" t="s">
        <v>147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153</v>
      </c>
      <c r="BM101" s="222" t="s">
        <v>168</v>
      </c>
    </row>
    <row r="102" s="1" customFormat="1" ht="24" customHeight="1">
      <c r="B102" s="37"/>
      <c r="C102" s="211" t="s">
        <v>169</v>
      </c>
      <c r="D102" s="211" t="s">
        <v>149</v>
      </c>
      <c r="E102" s="212" t="s">
        <v>233</v>
      </c>
      <c r="F102" s="213" t="s">
        <v>234</v>
      </c>
      <c r="G102" s="214" t="s">
        <v>112</v>
      </c>
      <c r="H102" s="215">
        <v>26.434999999999999</v>
      </c>
      <c r="I102" s="216"/>
      <c r="J102" s="217">
        <f>ROUND(I102*H102,2)</f>
        <v>0</v>
      </c>
      <c r="K102" s="213" t="s">
        <v>19</v>
      </c>
      <c r="L102" s="42"/>
      <c r="M102" s="218" t="s">
        <v>19</v>
      </c>
      <c r="N102" s="219" t="s">
        <v>43</v>
      </c>
      <c r="O102" s="82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AR102" s="222" t="s">
        <v>153</v>
      </c>
      <c r="AT102" s="222" t="s">
        <v>149</v>
      </c>
      <c r="AU102" s="222" t="s">
        <v>82</v>
      </c>
      <c r="AY102" s="16" t="s">
        <v>147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80</v>
      </c>
      <c r="BK102" s="223">
        <f>ROUND(I102*H102,2)</f>
        <v>0</v>
      </c>
      <c r="BL102" s="16" t="s">
        <v>153</v>
      </c>
      <c r="BM102" s="222" t="s">
        <v>173</v>
      </c>
    </row>
    <row r="103" s="12" customFormat="1">
      <c r="B103" s="224"/>
      <c r="C103" s="225"/>
      <c r="D103" s="226" t="s">
        <v>195</v>
      </c>
      <c r="E103" s="227" t="s">
        <v>19</v>
      </c>
      <c r="F103" s="228" t="s">
        <v>838</v>
      </c>
      <c r="G103" s="225"/>
      <c r="H103" s="229">
        <v>26.434999999999999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AT103" s="235" t="s">
        <v>195</v>
      </c>
      <c r="AU103" s="235" t="s">
        <v>82</v>
      </c>
      <c r="AV103" s="12" t="s">
        <v>82</v>
      </c>
      <c r="AW103" s="12" t="s">
        <v>33</v>
      </c>
      <c r="AX103" s="12" t="s">
        <v>80</v>
      </c>
      <c r="AY103" s="235" t="s">
        <v>147</v>
      </c>
    </row>
    <row r="104" s="1" customFormat="1" ht="24" customHeight="1">
      <c r="B104" s="37"/>
      <c r="C104" s="211" t="s">
        <v>162</v>
      </c>
      <c r="D104" s="211" t="s">
        <v>149</v>
      </c>
      <c r="E104" s="212" t="s">
        <v>236</v>
      </c>
      <c r="F104" s="213" t="s">
        <v>237</v>
      </c>
      <c r="G104" s="214" t="s">
        <v>112</v>
      </c>
      <c r="H104" s="215">
        <v>158.61000000000001</v>
      </c>
      <c r="I104" s="216"/>
      <c r="J104" s="217">
        <f>ROUND(I104*H104,2)</f>
        <v>0</v>
      </c>
      <c r="K104" s="213" t="s">
        <v>19</v>
      </c>
      <c r="L104" s="42"/>
      <c r="M104" s="218" t="s">
        <v>19</v>
      </c>
      <c r="N104" s="219" t="s">
        <v>43</v>
      </c>
      <c r="O104" s="82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AR104" s="222" t="s">
        <v>153</v>
      </c>
      <c r="AT104" s="222" t="s">
        <v>149</v>
      </c>
      <c r="AU104" s="222" t="s">
        <v>82</v>
      </c>
      <c r="AY104" s="16" t="s">
        <v>147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80</v>
      </c>
      <c r="BK104" s="223">
        <f>ROUND(I104*H104,2)</f>
        <v>0</v>
      </c>
      <c r="BL104" s="16" t="s">
        <v>153</v>
      </c>
      <c r="BM104" s="222" t="s">
        <v>176</v>
      </c>
    </row>
    <row r="105" s="12" customFormat="1">
      <c r="B105" s="224"/>
      <c r="C105" s="225"/>
      <c r="D105" s="226" t="s">
        <v>195</v>
      </c>
      <c r="E105" s="225"/>
      <c r="F105" s="228" t="s">
        <v>848</v>
      </c>
      <c r="G105" s="225"/>
      <c r="H105" s="229">
        <v>158.61000000000001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AT105" s="235" t="s">
        <v>195</v>
      </c>
      <c r="AU105" s="235" t="s">
        <v>82</v>
      </c>
      <c r="AV105" s="12" t="s">
        <v>82</v>
      </c>
      <c r="AW105" s="12" t="s">
        <v>4</v>
      </c>
      <c r="AX105" s="12" t="s">
        <v>80</v>
      </c>
      <c r="AY105" s="235" t="s">
        <v>147</v>
      </c>
    </row>
    <row r="106" s="1" customFormat="1" ht="16.5" customHeight="1">
      <c r="B106" s="37"/>
      <c r="C106" s="211" t="s">
        <v>177</v>
      </c>
      <c r="D106" s="211" t="s">
        <v>149</v>
      </c>
      <c r="E106" s="212" t="s">
        <v>849</v>
      </c>
      <c r="F106" s="213" t="s">
        <v>850</v>
      </c>
      <c r="G106" s="214" t="s">
        <v>112</v>
      </c>
      <c r="H106" s="215">
        <v>26.434999999999999</v>
      </c>
      <c r="I106" s="216"/>
      <c r="J106" s="217">
        <f>ROUND(I106*H106,2)</f>
        <v>0</v>
      </c>
      <c r="K106" s="213" t="s">
        <v>19</v>
      </c>
      <c r="L106" s="42"/>
      <c r="M106" s="218" t="s">
        <v>19</v>
      </c>
      <c r="N106" s="219" t="s">
        <v>43</v>
      </c>
      <c r="O106" s="82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AR106" s="222" t="s">
        <v>153</v>
      </c>
      <c r="AT106" s="222" t="s">
        <v>149</v>
      </c>
      <c r="AU106" s="222" t="s">
        <v>82</v>
      </c>
      <c r="AY106" s="16" t="s">
        <v>147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80</v>
      </c>
      <c r="BK106" s="223">
        <f>ROUND(I106*H106,2)</f>
        <v>0</v>
      </c>
      <c r="BL106" s="16" t="s">
        <v>153</v>
      </c>
      <c r="BM106" s="222" t="s">
        <v>180</v>
      </c>
    </row>
    <row r="107" s="1" customFormat="1" ht="16.5" customHeight="1">
      <c r="B107" s="37"/>
      <c r="C107" s="211" t="s">
        <v>107</v>
      </c>
      <c r="D107" s="211" t="s">
        <v>149</v>
      </c>
      <c r="E107" s="212" t="s">
        <v>734</v>
      </c>
      <c r="F107" s="213" t="s">
        <v>735</v>
      </c>
      <c r="G107" s="214" t="s">
        <v>112</v>
      </c>
      <c r="H107" s="215">
        <v>37.009</v>
      </c>
      <c r="I107" s="216"/>
      <c r="J107" s="217">
        <f>ROUND(I107*H107,2)</f>
        <v>0</v>
      </c>
      <c r="K107" s="213" t="s">
        <v>19</v>
      </c>
      <c r="L107" s="42"/>
      <c r="M107" s="218" t="s">
        <v>19</v>
      </c>
      <c r="N107" s="219" t="s">
        <v>43</v>
      </c>
      <c r="O107" s="82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AR107" s="222" t="s">
        <v>153</v>
      </c>
      <c r="AT107" s="222" t="s">
        <v>149</v>
      </c>
      <c r="AU107" s="222" t="s">
        <v>82</v>
      </c>
      <c r="AY107" s="16" t="s">
        <v>147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80</v>
      </c>
      <c r="BK107" s="223">
        <f>ROUND(I107*H107,2)</f>
        <v>0</v>
      </c>
      <c r="BL107" s="16" t="s">
        <v>153</v>
      </c>
      <c r="BM107" s="222" t="s">
        <v>183</v>
      </c>
    </row>
    <row r="108" s="12" customFormat="1">
      <c r="B108" s="224"/>
      <c r="C108" s="225"/>
      <c r="D108" s="226" t="s">
        <v>195</v>
      </c>
      <c r="E108" s="227" t="s">
        <v>19</v>
      </c>
      <c r="F108" s="228" t="s">
        <v>231</v>
      </c>
      <c r="G108" s="225"/>
      <c r="H108" s="229">
        <v>37.009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195</v>
      </c>
      <c r="AU108" s="235" t="s">
        <v>82</v>
      </c>
      <c r="AV108" s="12" t="s">
        <v>82</v>
      </c>
      <c r="AW108" s="12" t="s">
        <v>33</v>
      </c>
      <c r="AX108" s="12" t="s">
        <v>80</v>
      </c>
      <c r="AY108" s="235" t="s">
        <v>147</v>
      </c>
    </row>
    <row r="109" s="1" customFormat="1" ht="16.5" customHeight="1">
      <c r="B109" s="37"/>
      <c r="C109" s="211" t="s">
        <v>184</v>
      </c>
      <c r="D109" s="211" t="s">
        <v>149</v>
      </c>
      <c r="E109" s="212" t="s">
        <v>244</v>
      </c>
      <c r="F109" s="213" t="s">
        <v>245</v>
      </c>
      <c r="G109" s="214" t="s">
        <v>112</v>
      </c>
      <c r="H109" s="215">
        <v>94.540000000000006</v>
      </c>
      <c r="I109" s="216"/>
      <c r="J109" s="217">
        <f>ROUND(I109*H109,2)</f>
        <v>0</v>
      </c>
      <c r="K109" s="213" t="s">
        <v>19</v>
      </c>
      <c r="L109" s="42"/>
      <c r="M109" s="218" t="s">
        <v>19</v>
      </c>
      <c r="N109" s="219" t="s">
        <v>43</v>
      </c>
      <c r="O109" s="82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AR109" s="222" t="s">
        <v>153</v>
      </c>
      <c r="AT109" s="222" t="s">
        <v>149</v>
      </c>
      <c r="AU109" s="222" t="s">
        <v>82</v>
      </c>
      <c r="AY109" s="16" t="s">
        <v>147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80</v>
      </c>
      <c r="BK109" s="223">
        <f>ROUND(I109*H109,2)</f>
        <v>0</v>
      </c>
      <c r="BL109" s="16" t="s">
        <v>153</v>
      </c>
      <c r="BM109" s="222" t="s">
        <v>187</v>
      </c>
    </row>
    <row r="110" s="1" customFormat="1" ht="24" customHeight="1">
      <c r="B110" s="37"/>
      <c r="C110" s="211" t="s">
        <v>168</v>
      </c>
      <c r="D110" s="211" t="s">
        <v>149</v>
      </c>
      <c r="E110" s="212" t="s">
        <v>248</v>
      </c>
      <c r="F110" s="213" t="s">
        <v>249</v>
      </c>
      <c r="G110" s="214" t="s">
        <v>250</v>
      </c>
      <c r="H110" s="215">
        <v>170.172</v>
      </c>
      <c r="I110" s="216"/>
      <c r="J110" s="217">
        <f>ROUND(I110*H110,2)</f>
        <v>0</v>
      </c>
      <c r="K110" s="213" t="s">
        <v>19</v>
      </c>
      <c r="L110" s="42"/>
      <c r="M110" s="218" t="s">
        <v>19</v>
      </c>
      <c r="N110" s="219" t="s">
        <v>43</v>
      </c>
      <c r="O110" s="82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AR110" s="222" t="s">
        <v>153</v>
      </c>
      <c r="AT110" s="222" t="s">
        <v>149</v>
      </c>
      <c r="AU110" s="222" t="s">
        <v>82</v>
      </c>
      <c r="AY110" s="16" t="s">
        <v>147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80</v>
      </c>
      <c r="BK110" s="223">
        <f>ROUND(I110*H110,2)</f>
        <v>0</v>
      </c>
      <c r="BL110" s="16" t="s">
        <v>153</v>
      </c>
      <c r="BM110" s="222" t="s">
        <v>190</v>
      </c>
    </row>
    <row r="111" s="12" customFormat="1">
      <c r="B111" s="224"/>
      <c r="C111" s="225"/>
      <c r="D111" s="226" t="s">
        <v>195</v>
      </c>
      <c r="E111" s="225"/>
      <c r="F111" s="228" t="s">
        <v>851</v>
      </c>
      <c r="G111" s="225"/>
      <c r="H111" s="229">
        <v>170.172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AT111" s="235" t="s">
        <v>195</v>
      </c>
      <c r="AU111" s="235" t="s">
        <v>82</v>
      </c>
      <c r="AV111" s="12" t="s">
        <v>82</v>
      </c>
      <c r="AW111" s="12" t="s">
        <v>4</v>
      </c>
      <c r="AX111" s="12" t="s">
        <v>80</v>
      </c>
      <c r="AY111" s="235" t="s">
        <v>147</v>
      </c>
    </row>
    <row r="112" s="1" customFormat="1" ht="24" customHeight="1">
      <c r="B112" s="37"/>
      <c r="C112" s="211" t="s">
        <v>191</v>
      </c>
      <c r="D112" s="211" t="s">
        <v>149</v>
      </c>
      <c r="E112" s="212" t="s">
        <v>253</v>
      </c>
      <c r="F112" s="213" t="s">
        <v>254</v>
      </c>
      <c r="G112" s="214" t="s">
        <v>112</v>
      </c>
      <c r="H112" s="215">
        <v>11.199999999999999</v>
      </c>
      <c r="I112" s="216"/>
      <c r="J112" s="217">
        <f>ROUND(I112*H112,2)</f>
        <v>0</v>
      </c>
      <c r="K112" s="213" t="s">
        <v>19</v>
      </c>
      <c r="L112" s="42"/>
      <c r="M112" s="218" t="s">
        <v>19</v>
      </c>
      <c r="N112" s="219" t="s">
        <v>43</v>
      </c>
      <c r="O112" s="82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AR112" s="222" t="s">
        <v>153</v>
      </c>
      <c r="AT112" s="222" t="s">
        <v>149</v>
      </c>
      <c r="AU112" s="222" t="s">
        <v>82</v>
      </c>
      <c r="AY112" s="16" t="s">
        <v>147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80</v>
      </c>
      <c r="BK112" s="223">
        <f>ROUND(I112*H112,2)</f>
        <v>0</v>
      </c>
      <c r="BL112" s="16" t="s">
        <v>153</v>
      </c>
      <c r="BM112" s="222" t="s">
        <v>194</v>
      </c>
    </row>
    <row r="113" s="1" customFormat="1" ht="16.5" customHeight="1">
      <c r="B113" s="37"/>
      <c r="C113" s="247" t="s">
        <v>173</v>
      </c>
      <c r="D113" s="247" t="s">
        <v>257</v>
      </c>
      <c r="E113" s="248" t="s">
        <v>258</v>
      </c>
      <c r="F113" s="249" t="s">
        <v>259</v>
      </c>
      <c r="G113" s="250" t="s">
        <v>250</v>
      </c>
      <c r="H113" s="251">
        <v>20.943999999999999</v>
      </c>
      <c r="I113" s="252"/>
      <c r="J113" s="253">
        <f>ROUND(I113*H113,2)</f>
        <v>0</v>
      </c>
      <c r="K113" s="249" t="s">
        <v>19</v>
      </c>
      <c r="L113" s="254"/>
      <c r="M113" s="255" t="s">
        <v>19</v>
      </c>
      <c r="N113" s="256" t="s">
        <v>43</v>
      </c>
      <c r="O113" s="82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22" t="s">
        <v>162</v>
      </c>
      <c r="AT113" s="222" t="s">
        <v>257</v>
      </c>
      <c r="AU113" s="222" t="s">
        <v>82</v>
      </c>
      <c r="AY113" s="16" t="s">
        <v>147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80</v>
      </c>
      <c r="BK113" s="223">
        <f>ROUND(I113*H113,2)</f>
        <v>0</v>
      </c>
      <c r="BL113" s="16" t="s">
        <v>153</v>
      </c>
      <c r="BM113" s="222" t="s">
        <v>199</v>
      </c>
    </row>
    <row r="114" s="11" customFormat="1" ht="22.8" customHeight="1">
      <c r="B114" s="195"/>
      <c r="C114" s="196"/>
      <c r="D114" s="197" t="s">
        <v>71</v>
      </c>
      <c r="E114" s="209" t="s">
        <v>82</v>
      </c>
      <c r="F114" s="209" t="s">
        <v>736</v>
      </c>
      <c r="G114" s="196"/>
      <c r="H114" s="196"/>
      <c r="I114" s="199"/>
      <c r="J114" s="210">
        <f>BK114</f>
        <v>0</v>
      </c>
      <c r="K114" s="196"/>
      <c r="L114" s="201"/>
      <c r="M114" s="202"/>
      <c r="N114" s="203"/>
      <c r="O114" s="203"/>
      <c r="P114" s="204">
        <f>SUM(P115:P119)</f>
        <v>0</v>
      </c>
      <c r="Q114" s="203"/>
      <c r="R114" s="204">
        <f>SUM(R115:R119)</f>
        <v>0</v>
      </c>
      <c r="S114" s="203"/>
      <c r="T114" s="205">
        <f>SUM(T115:T119)</f>
        <v>0</v>
      </c>
      <c r="AR114" s="206" t="s">
        <v>80</v>
      </c>
      <c r="AT114" s="207" t="s">
        <v>71</v>
      </c>
      <c r="AU114" s="207" t="s">
        <v>80</v>
      </c>
      <c r="AY114" s="206" t="s">
        <v>147</v>
      </c>
      <c r="BK114" s="208">
        <f>SUM(BK115:BK119)</f>
        <v>0</v>
      </c>
    </row>
    <row r="115" s="1" customFormat="1" ht="24" customHeight="1">
      <c r="B115" s="37"/>
      <c r="C115" s="211" t="s">
        <v>8</v>
      </c>
      <c r="D115" s="211" t="s">
        <v>149</v>
      </c>
      <c r="E115" s="212" t="s">
        <v>852</v>
      </c>
      <c r="F115" s="213" t="s">
        <v>853</v>
      </c>
      <c r="G115" s="214" t="s">
        <v>152</v>
      </c>
      <c r="H115" s="215">
        <v>180</v>
      </c>
      <c r="I115" s="216"/>
      <c r="J115" s="217">
        <f>ROUND(I115*H115,2)</f>
        <v>0</v>
      </c>
      <c r="K115" s="213" t="s">
        <v>19</v>
      </c>
      <c r="L115" s="42"/>
      <c r="M115" s="218" t="s">
        <v>19</v>
      </c>
      <c r="N115" s="219" t="s">
        <v>43</v>
      </c>
      <c r="O115" s="82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AR115" s="222" t="s">
        <v>153</v>
      </c>
      <c r="AT115" s="222" t="s">
        <v>149</v>
      </c>
      <c r="AU115" s="222" t="s">
        <v>82</v>
      </c>
      <c r="AY115" s="16" t="s">
        <v>147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80</v>
      </c>
      <c r="BK115" s="223">
        <f>ROUND(I115*H115,2)</f>
        <v>0</v>
      </c>
      <c r="BL115" s="16" t="s">
        <v>153</v>
      </c>
      <c r="BM115" s="222" t="s">
        <v>205</v>
      </c>
    </row>
    <row r="116" s="1" customFormat="1" ht="24" customHeight="1">
      <c r="B116" s="37"/>
      <c r="C116" s="211" t="s">
        <v>176</v>
      </c>
      <c r="D116" s="211" t="s">
        <v>149</v>
      </c>
      <c r="E116" s="212" t="s">
        <v>777</v>
      </c>
      <c r="F116" s="213" t="s">
        <v>778</v>
      </c>
      <c r="G116" s="214" t="s">
        <v>112</v>
      </c>
      <c r="H116" s="215">
        <v>2.1600000000000001</v>
      </c>
      <c r="I116" s="216"/>
      <c r="J116" s="217">
        <f>ROUND(I116*H116,2)</f>
        <v>0</v>
      </c>
      <c r="K116" s="213" t="s">
        <v>19</v>
      </c>
      <c r="L116" s="42"/>
      <c r="M116" s="218" t="s">
        <v>19</v>
      </c>
      <c r="N116" s="219" t="s">
        <v>43</v>
      </c>
      <c r="O116" s="82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AR116" s="222" t="s">
        <v>153</v>
      </c>
      <c r="AT116" s="222" t="s">
        <v>149</v>
      </c>
      <c r="AU116" s="222" t="s">
        <v>82</v>
      </c>
      <c r="AY116" s="16" t="s">
        <v>147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80</v>
      </c>
      <c r="BK116" s="223">
        <f>ROUND(I116*H116,2)</f>
        <v>0</v>
      </c>
      <c r="BL116" s="16" t="s">
        <v>153</v>
      </c>
      <c r="BM116" s="222" t="s">
        <v>209</v>
      </c>
    </row>
    <row r="117" s="1" customFormat="1" ht="16.5" customHeight="1">
      <c r="B117" s="37"/>
      <c r="C117" s="211" t="s">
        <v>210</v>
      </c>
      <c r="D117" s="211" t="s">
        <v>149</v>
      </c>
      <c r="E117" s="212" t="s">
        <v>854</v>
      </c>
      <c r="F117" s="213" t="s">
        <v>855</v>
      </c>
      <c r="G117" s="214" t="s">
        <v>112</v>
      </c>
      <c r="H117" s="215">
        <v>3.2400000000000002</v>
      </c>
      <c r="I117" s="216"/>
      <c r="J117" s="217">
        <f>ROUND(I117*H117,2)</f>
        <v>0</v>
      </c>
      <c r="K117" s="213" t="s">
        <v>19</v>
      </c>
      <c r="L117" s="42"/>
      <c r="M117" s="218" t="s">
        <v>19</v>
      </c>
      <c r="N117" s="219" t="s">
        <v>43</v>
      </c>
      <c r="O117" s="82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222" t="s">
        <v>153</v>
      </c>
      <c r="AT117" s="222" t="s">
        <v>149</v>
      </c>
      <c r="AU117" s="222" t="s">
        <v>82</v>
      </c>
      <c r="AY117" s="16" t="s">
        <v>147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80</v>
      </c>
      <c r="BK117" s="223">
        <f>ROUND(I117*H117,2)</f>
        <v>0</v>
      </c>
      <c r="BL117" s="16" t="s">
        <v>153</v>
      </c>
      <c r="BM117" s="222" t="s">
        <v>213</v>
      </c>
    </row>
    <row r="118" s="1" customFormat="1" ht="16.5" customHeight="1">
      <c r="B118" s="37"/>
      <c r="C118" s="211" t="s">
        <v>180</v>
      </c>
      <c r="D118" s="211" t="s">
        <v>149</v>
      </c>
      <c r="E118" s="212" t="s">
        <v>781</v>
      </c>
      <c r="F118" s="213" t="s">
        <v>782</v>
      </c>
      <c r="G118" s="214" t="s">
        <v>152</v>
      </c>
      <c r="H118" s="215">
        <v>2.8199999999999998</v>
      </c>
      <c r="I118" s="216"/>
      <c r="J118" s="217">
        <f>ROUND(I118*H118,2)</f>
        <v>0</v>
      </c>
      <c r="K118" s="213" t="s">
        <v>19</v>
      </c>
      <c r="L118" s="42"/>
      <c r="M118" s="218" t="s">
        <v>19</v>
      </c>
      <c r="N118" s="219" t="s">
        <v>43</v>
      </c>
      <c r="O118" s="82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AR118" s="222" t="s">
        <v>153</v>
      </c>
      <c r="AT118" s="222" t="s">
        <v>149</v>
      </c>
      <c r="AU118" s="222" t="s">
        <v>82</v>
      </c>
      <c r="AY118" s="16" t="s">
        <v>147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80</v>
      </c>
      <c r="BK118" s="223">
        <f>ROUND(I118*H118,2)</f>
        <v>0</v>
      </c>
      <c r="BL118" s="16" t="s">
        <v>153</v>
      </c>
      <c r="BM118" s="222" t="s">
        <v>216</v>
      </c>
    </row>
    <row r="119" s="1" customFormat="1" ht="16.5" customHeight="1">
      <c r="B119" s="37"/>
      <c r="C119" s="211" t="s">
        <v>217</v>
      </c>
      <c r="D119" s="211" t="s">
        <v>149</v>
      </c>
      <c r="E119" s="212" t="s">
        <v>783</v>
      </c>
      <c r="F119" s="213" t="s">
        <v>784</v>
      </c>
      <c r="G119" s="214" t="s">
        <v>152</v>
      </c>
      <c r="H119" s="215">
        <v>2.8199999999999998</v>
      </c>
      <c r="I119" s="216"/>
      <c r="J119" s="217">
        <f>ROUND(I119*H119,2)</f>
        <v>0</v>
      </c>
      <c r="K119" s="213" t="s">
        <v>19</v>
      </c>
      <c r="L119" s="42"/>
      <c r="M119" s="218" t="s">
        <v>19</v>
      </c>
      <c r="N119" s="219" t="s">
        <v>43</v>
      </c>
      <c r="O119" s="82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AR119" s="222" t="s">
        <v>153</v>
      </c>
      <c r="AT119" s="222" t="s">
        <v>149</v>
      </c>
      <c r="AU119" s="222" t="s">
        <v>82</v>
      </c>
      <c r="AY119" s="16" t="s">
        <v>147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80</v>
      </c>
      <c r="BK119" s="223">
        <f>ROUND(I119*H119,2)</f>
        <v>0</v>
      </c>
      <c r="BL119" s="16" t="s">
        <v>153</v>
      </c>
      <c r="BM119" s="222" t="s">
        <v>220</v>
      </c>
    </row>
    <row r="120" s="11" customFormat="1" ht="22.8" customHeight="1">
      <c r="B120" s="195"/>
      <c r="C120" s="196"/>
      <c r="D120" s="197" t="s">
        <v>71</v>
      </c>
      <c r="E120" s="209" t="s">
        <v>156</v>
      </c>
      <c r="F120" s="209" t="s">
        <v>552</v>
      </c>
      <c r="G120" s="196"/>
      <c r="H120" s="196"/>
      <c r="I120" s="199"/>
      <c r="J120" s="210">
        <f>BK120</f>
        <v>0</v>
      </c>
      <c r="K120" s="196"/>
      <c r="L120" s="201"/>
      <c r="M120" s="202"/>
      <c r="N120" s="203"/>
      <c r="O120" s="203"/>
      <c r="P120" s="204">
        <f>SUM(P121:P124)</f>
        <v>0</v>
      </c>
      <c r="Q120" s="203"/>
      <c r="R120" s="204">
        <f>SUM(R121:R124)</f>
        <v>0</v>
      </c>
      <c r="S120" s="203"/>
      <c r="T120" s="205">
        <f>SUM(T121:T124)</f>
        <v>0</v>
      </c>
      <c r="AR120" s="206" t="s">
        <v>80</v>
      </c>
      <c r="AT120" s="207" t="s">
        <v>71</v>
      </c>
      <c r="AU120" s="207" t="s">
        <v>80</v>
      </c>
      <c r="AY120" s="206" t="s">
        <v>147</v>
      </c>
      <c r="BK120" s="208">
        <f>SUM(BK121:BK124)</f>
        <v>0</v>
      </c>
    </row>
    <row r="121" s="1" customFormat="1" ht="24" customHeight="1">
      <c r="B121" s="37"/>
      <c r="C121" s="211" t="s">
        <v>183</v>
      </c>
      <c r="D121" s="211" t="s">
        <v>149</v>
      </c>
      <c r="E121" s="212" t="s">
        <v>856</v>
      </c>
      <c r="F121" s="213" t="s">
        <v>857</v>
      </c>
      <c r="G121" s="214" t="s">
        <v>298</v>
      </c>
      <c r="H121" s="215">
        <v>4</v>
      </c>
      <c r="I121" s="216"/>
      <c r="J121" s="217">
        <f>ROUND(I121*H121,2)</f>
        <v>0</v>
      </c>
      <c r="K121" s="213" t="s">
        <v>19</v>
      </c>
      <c r="L121" s="42"/>
      <c r="M121" s="218" t="s">
        <v>19</v>
      </c>
      <c r="N121" s="219" t="s">
        <v>43</v>
      </c>
      <c r="O121" s="8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AR121" s="222" t="s">
        <v>153</v>
      </c>
      <c r="AT121" s="222" t="s">
        <v>149</v>
      </c>
      <c r="AU121" s="222" t="s">
        <v>82</v>
      </c>
      <c r="AY121" s="16" t="s">
        <v>147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80</v>
      </c>
      <c r="BK121" s="223">
        <f>ROUND(I121*H121,2)</f>
        <v>0</v>
      </c>
      <c r="BL121" s="16" t="s">
        <v>153</v>
      </c>
      <c r="BM121" s="222" t="s">
        <v>223</v>
      </c>
    </row>
    <row r="122" s="1" customFormat="1" ht="16.5" customHeight="1">
      <c r="B122" s="37"/>
      <c r="C122" s="247" t="s">
        <v>7</v>
      </c>
      <c r="D122" s="247" t="s">
        <v>257</v>
      </c>
      <c r="E122" s="248" t="s">
        <v>858</v>
      </c>
      <c r="F122" s="249" t="s">
        <v>859</v>
      </c>
      <c r="G122" s="250" t="s">
        <v>298</v>
      </c>
      <c r="H122" s="251">
        <v>4</v>
      </c>
      <c r="I122" s="252"/>
      <c r="J122" s="253">
        <f>ROUND(I122*H122,2)</f>
        <v>0</v>
      </c>
      <c r="K122" s="249" t="s">
        <v>19</v>
      </c>
      <c r="L122" s="254"/>
      <c r="M122" s="255" t="s">
        <v>19</v>
      </c>
      <c r="N122" s="256" t="s">
        <v>43</v>
      </c>
      <c r="O122" s="8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AR122" s="222" t="s">
        <v>162</v>
      </c>
      <c r="AT122" s="222" t="s">
        <v>257</v>
      </c>
      <c r="AU122" s="222" t="s">
        <v>82</v>
      </c>
      <c r="AY122" s="16" t="s">
        <v>147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80</v>
      </c>
      <c r="BK122" s="223">
        <f>ROUND(I122*H122,2)</f>
        <v>0</v>
      </c>
      <c r="BL122" s="16" t="s">
        <v>153</v>
      </c>
      <c r="BM122" s="222" t="s">
        <v>226</v>
      </c>
    </row>
    <row r="123" s="1" customFormat="1" ht="24" customHeight="1">
      <c r="B123" s="37"/>
      <c r="C123" s="211" t="s">
        <v>187</v>
      </c>
      <c r="D123" s="211" t="s">
        <v>149</v>
      </c>
      <c r="E123" s="212" t="s">
        <v>860</v>
      </c>
      <c r="F123" s="213" t="s">
        <v>861</v>
      </c>
      <c r="G123" s="214" t="s">
        <v>298</v>
      </c>
      <c r="H123" s="215">
        <v>1</v>
      </c>
      <c r="I123" s="216"/>
      <c r="J123" s="217">
        <f>ROUND(I123*H123,2)</f>
        <v>0</v>
      </c>
      <c r="K123" s="213" t="s">
        <v>19</v>
      </c>
      <c r="L123" s="42"/>
      <c r="M123" s="218" t="s">
        <v>19</v>
      </c>
      <c r="N123" s="219" t="s">
        <v>43</v>
      </c>
      <c r="O123" s="8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AR123" s="222" t="s">
        <v>153</v>
      </c>
      <c r="AT123" s="222" t="s">
        <v>149</v>
      </c>
      <c r="AU123" s="222" t="s">
        <v>82</v>
      </c>
      <c r="AY123" s="16" t="s">
        <v>147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80</v>
      </c>
      <c r="BK123" s="223">
        <f>ROUND(I123*H123,2)</f>
        <v>0</v>
      </c>
      <c r="BL123" s="16" t="s">
        <v>153</v>
      </c>
      <c r="BM123" s="222" t="s">
        <v>230</v>
      </c>
    </row>
    <row r="124" s="1" customFormat="1" ht="16.5" customHeight="1">
      <c r="B124" s="37"/>
      <c r="C124" s="247" t="s">
        <v>232</v>
      </c>
      <c r="D124" s="247" t="s">
        <v>257</v>
      </c>
      <c r="E124" s="248" t="s">
        <v>862</v>
      </c>
      <c r="F124" s="249" t="s">
        <v>863</v>
      </c>
      <c r="G124" s="250" t="s">
        <v>298</v>
      </c>
      <c r="H124" s="251">
        <v>1</v>
      </c>
      <c r="I124" s="252"/>
      <c r="J124" s="253">
        <f>ROUND(I124*H124,2)</f>
        <v>0</v>
      </c>
      <c r="K124" s="249" t="s">
        <v>19</v>
      </c>
      <c r="L124" s="254"/>
      <c r="M124" s="255" t="s">
        <v>19</v>
      </c>
      <c r="N124" s="256" t="s">
        <v>43</v>
      </c>
      <c r="O124" s="8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AR124" s="222" t="s">
        <v>162</v>
      </c>
      <c r="AT124" s="222" t="s">
        <v>257</v>
      </c>
      <c r="AU124" s="222" t="s">
        <v>82</v>
      </c>
      <c r="AY124" s="16" t="s">
        <v>147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80</v>
      </c>
      <c r="BK124" s="223">
        <f>ROUND(I124*H124,2)</f>
        <v>0</v>
      </c>
      <c r="BL124" s="16" t="s">
        <v>153</v>
      </c>
      <c r="BM124" s="222" t="s">
        <v>235</v>
      </c>
    </row>
    <row r="125" s="11" customFormat="1" ht="22.8" customHeight="1">
      <c r="B125" s="195"/>
      <c r="C125" s="196"/>
      <c r="D125" s="197" t="s">
        <v>71</v>
      </c>
      <c r="E125" s="209" t="s">
        <v>163</v>
      </c>
      <c r="F125" s="209" t="s">
        <v>328</v>
      </c>
      <c r="G125" s="196"/>
      <c r="H125" s="196"/>
      <c r="I125" s="199"/>
      <c r="J125" s="210">
        <f>BK125</f>
        <v>0</v>
      </c>
      <c r="K125" s="196"/>
      <c r="L125" s="201"/>
      <c r="M125" s="202"/>
      <c r="N125" s="203"/>
      <c r="O125" s="203"/>
      <c r="P125" s="204">
        <f>SUM(P126:P138)</f>
        <v>0</v>
      </c>
      <c r="Q125" s="203"/>
      <c r="R125" s="204">
        <f>SUM(R126:R138)</f>
        <v>0</v>
      </c>
      <c r="S125" s="203"/>
      <c r="T125" s="205">
        <f>SUM(T126:T138)</f>
        <v>0</v>
      </c>
      <c r="AR125" s="206" t="s">
        <v>80</v>
      </c>
      <c r="AT125" s="207" t="s">
        <v>71</v>
      </c>
      <c r="AU125" s="207" t="s">
        <v>80</v>
      </c>
      <c r="AY125" s="206" t="s">
        <v>147</v>
      </c>
      <c r="BK125" s="208">
        <f>SUM(BK126:BK138)</f>
        <v>0</v>
      </c>
    </row>
    <row r="126" s="1" customFormat="1" ht="16.5" customHeight="1">
      <c r="B126" s="37"/>
      <c r="C126" s="211" t="s">
        <v>190</v>
      </c>
      <c r="D126" s="211" t="s">
        <v>149</v>
      </c>
      <c r="E126" s="212" t="s">
        <v>329</v>
      </c>
      <c r="F126" s="213" t="s">
        <v>330</v>
      </c>
      <c r="G126" s="214" t="s">
        <v>152</v>
      </c>
      <c r="H126" s="215">
        <v>85</v>
      </c>
      <c r="I126" s="216"/>
      <c r="J126" s="217">
        <f>ROUND(I126*H126,2)</f>
        <v>0</v>
      </c>
      <c r="K126" s="213" t="s">
        <v>19</v>
      </c>
      <c r="L126" s="42"/>
      <c r="M126" s="218" t="s">
        <v>19</v>
      </c>
      <c r="N126" s="219" t="s">
        <v>43</v>
      </c>
      <c r="O126" s="8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AR126" s="222" t="s">
        <v>153</v>
      </c>
      <c r="AT126" s="222" t="s">
        <v>149</v>
      </c>
      <c r="AU126" s="222" t="s">
        <v>82</v>
      </c>
      <c r="AY126" s="16" t="s">
        <v>147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80</v>
      </c>
      <c r="BK126" s="223">
        <f>ROUND(I126*H126,2)</f>
        <v>0</v>
      </c>
      <c r="BL126" s="16" t="s">
        <v>153</v>
      </c>
      <c r="BM126" s="222" t="s">
        <v>238</v>
      </c>
    </row>
    <row r="127" s="1" customFormat="1" ht="16.5" customHeight="1">
      <c r="B127" s="37"/>
      <c r="C127" s="211" t="s">
        <v>240</v>
      </c>
      <c r="D127" s="211" t="s">
        <v>149</v>
      </c>
      <c r="E127" s="212" t="s">
        <v>333</v>
      </c>
      <c r="F127" s="213" t="s">
        <v>334</v>
      </c>
      <c r="G127" s="214" t="s">
        <v>152</v>
      </c>
      <c r="H127" s="215">
        <v>95</v>
      </c>
      <c r="I127" s="216"/>
      <c r="J127" s="217">
        <f>ROUND(I127*H127,2)</f>
        <v>0</v>
      </c>
      <c r="K127" s="213" t="s">
        <v>19</v>
      </c>
      <c r="L127" s="42"/>
      <c r="M127" s="218" t="s">
        <v>19</v>
      </c>
      <c r="N127" s="219" t="s">
        <v>43</v>
      </c>
      <c r="O127" s="8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AR127" s="222" t="s">
        <v>153</v>
      </c>
      <c r="AT127" s="222" t="s">
        <v>149</v>
      </c>
      <c r="AU127" s="222" t="s">
        <v>82</v>
      </c>
      <c r="AY127" s="16" t="s">
        <v>147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80</v>
      </c>
      <c r="BK127" s="223">
        <f>ROUND(I127*H127,2)</f>
        <v>0</v>
      </c>
      <c r="BL127" s="16" t="s">
        <v>153</v>
      </c>
      <c r="BM127" s="222" t="s">
        <v>243</v>
      </c>
    </row>
    <row r="128" s="1" customFormat="1" ht="16.5" customHeight="1">
      <c r="B128" s="37"/>
      <c r="C128" s="211" t="s">
        <v>194</v>
      </c>
      <c r="D128" s="211" t="s">
        <v>149</v>
      </c>
      <c r="E128" s="212" t="s">
        <v>864</v>
      </c>
      <c r="F128" s="213" t="s">
        <v>865</v>
      </c>
      <c r="G128" s="214" t="s">
        <v>152</v>
      </c>
      <c r="H128" s="215">
        <v>85</v>
      </c>
      <c r="I128" s="216"/>
      <c r="J128" s="217">
        <f>ROUND(I128*H128,2)</f>
        <v>0</v>
      </c>
      <c r="K128" s="213" t="s">
        <v>19</v>
      </c>
      <c r="L128" s="42"/>
      <c r="M128" s="218" t="s">
        <v>19</v>
      </c>
      <c r="N128" s="219" t="s">
        <v>43</v>
      </c>
      <c r="O128" s="8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AR128" s="222" t="s">
        <v>153</v>
      </c>
      <c r="AT128" s="222" t="s">
        <v>149</v>
      </c>
      <c r="AU128" s="222" t="s">
        <v>82</v>
      </c>
      <c r="AY128" s="16" t="s">
        <v>147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80</v>
      </c>
      <c r="BK128" s="223">
        <f>ROUND(I128*H128,2)</f>
        <v>0</v>
      </c>
      <c r="BL128" s="16" t="s">
        <v>153</v>
      </c>
      <c r="BM128" s="222" t="s">
        <v>246</v>
      </c>
    </row>
    <row r="129" s="1" customFormat="1" ht="24" customHeight="1">
      <c r="B129" s="37"/>
      <c r="C129" s="211" t="s">
        <v>247</v>
      </c>
      <c r="D129" s="211" t="s">
        <v>149</v>
      </c>
      <c r="E129" s="212" t="s">
        <v>866</v>
      </c>
      <c r="F129" s="213" t="s">
        <v>867</v>
      </c>
      <c r="G129" s="214" t="s">
        <v>152</v>
      </c>
      <c r="H129" s="215">
        <v>41</v>
      </c>
      <c r="I129" s="216"/>
      <c r="J129" s="217">
        <f>ROUND(I129*H129,2)</f>
        <v>0</v>
      </c>
      <c r="K129" s="213" t="s">
        <v>19</v>
      </c>
      <c r="L129" s="42"/>
      <c r="M129" s="218" t="s">
        <v>19</v>
      </c>
      <c r="N129" s="219" t="s">
        <v>43</v>
      </c>
      <c r="O129" s="8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AR129" s="222" t="s">
        <v>153</v>
      </c>
      <c r="AT129" s="222" t="s">
        <v>149</v>
      </c>
      <c r="AU129" s="222" t="s">
        <v>82</v>
      </c>
      <c r="AY129" s="16" t="s">
        <v>147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80</v>
      </c>
      <c r="BK129" s="223">
        <f>ROUND(I129*H129,2)</f>
        <v>0</v>
      </c>
      <c r="BL129" s="16" t="s">
        <v>153</v>
      </c>
      <c r="BM129" s="222" t="s">
        <v>251</v>
      </c>
    </row>
    <row r="130" s="1" customFormat="1" ht="24" customHeight="1">
      <c r="B130" s="37"/>
      <c r="C130" s="211" t="s">
        <v>199</v>
      </c>
      <c r="D130" s="211" t="s">
        <v>149</v>
      </c>
      <c r="E130" s="212" t="s">
        <v>868</v>
      </c>
      <c r="F130" s="213" t="s">
        <v>869</v>
      </c>
      <c r="G130" s="214" t="s">
        <v>152</v>
      </c>
      <c r="H130" s="215">
        <v>44</v>
      </c>
      <c r="I130" s="216"/>
      <c r="J130" s="217">
        <f>ROUND(I130*H130,2)</f>
        <v>0</v>
      </c>
      <c r="K130" s="213" t="s">
        <v>19</v>
      </c>
      <c r="L130" s="42"/>
      <c r="M130" s="218" t="s">
        <v>19</v>
      </c>
      <c r="N130" s="219" t="s">
        <v>43</v>
      </c>
      <c r="O130" s="8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AR130" s="222" t="s">
        <v>153</v>
      </c>
      <c r="AT130" s="222" t="s">
        <v>149</v>
      </c>
      <c r="AU130" s="222" t="s">
        <v>82</v>
      </c>
      <c r="AY130" s="16" t="s">
        <v>147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80</v>
      </c>
      <c r="BK130" s="223">
        <f>ROUND(I130*H130,2)</f>
        <v>0</v>
      </c>
      <c r="BL130" s="16" t="s">
        <v>153</v>
      </c>
      <c r="BM130" s="222" t="s">
        <v>255</v>
      </c>
    </row>
    <row r="131" s="1" customFormat="1" ht="24" customHeight="1">
      <c r="B131" s="37"/>
      <c r="C131" s="211" t="s">
        <v>256</v>
      </c>
      <c r="D131" s="211" t="s">
        <v>149</v>
      </c>
      <c r="E131" s="212" t="s">
        <v>870</v>
      </c>
      <c r="F131" s="213" t="s">
        <v>871</v>
      </c>
      <c r="G131" s="214" t="s">
        <v>152</v>
      </c>
      <c r="H131" s="215">
        <v>41</v>
      </c>
      <c r="I131" s="216"/>
      <c r="J131" s="217">
        <f>ROUND(I131*H131,2)</f>
        <v>0</v>
      </c>
      <c r="K131" s="213" t="s">
        <v>19</v>
      </c>
      <c r="L131" s="42"/>
      <c r="M131" s="218" t="s">
        <v>19</v>
      </c>
      <c r="N131" s="219" t="s">
        <v>43</v>
      </c>
      <c r="O131" s="8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AR131" s="222" t="s">
        <v>153</v>
      </c>
      <c r="AT131" s="222" t="s">
        <v>149</v>
      </c>
      <c r="AU131" s="222" t="s">
        <v>82</v>
      </c>
      <c r="AY131" s="16" t="s">
        <v>147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80</v>
      </c>
      <c r="BK131" s="223">
        <f>ROUND(I131*H131,2)</f>
        <v>0</v>
      </c>
      <c r="BL131" s="16" t="s">
        <v>153</v>
      </c>
      <c r="BM131" s="222" t="s">
        <v>260</v>
      </c>
    </row>
    <row r="132" s="1" customFormat="1" ht="16.5" customHeight="1">
      <c r="B132" s="37"/>
      <c r="C132" s="211" t="s">
        <v>205</v>
      </c>
      <c r="D132" s="211" t="s">
        <v>149</v>
      </c>
      <c r="E132" s="212" t="s">
        <v>340</v>
      </c>
      <c r="F132" s="213" t="s">
        <v>341</v>
      </c>
      <c r="G132" s="214" t="s">
        <v>152</v>
      </c>
      <c r="H132" s="215">
        <v>190</v>
      </c>
      <c r="I132" s="216"/>
      <c r="J132" s="217">
        <f>ROUND(I132*H132,2)</f>
        <v>0</v>
      </c>
      <c r="K132" s="213" t="s">
        <v>19</v>
      </c>
      <c r="L132" s="42"/>
      <c r="M132" s="218" t="s">
        <v>19</v>
      </c>
      <c r="N132" s="219" t="s">
        <v>43</v>
      </c>
      <c r="O132" s="8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AR132" s="222" t="s">
        <v>153</v>
      </c>
      <c r="AT132" s="222" t="s">
        <v>149</v>
      </c>
      <c r="AU132" s="222" t="s">
        <v>82</v>
      </c>
      <c r="AY132" s="16" t="s">
        <v>147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80</v>
      </c>
      <c r="BK132" s="223">
        <f>ROUND(I132*H132,2)</f>
        <v>0</v>
      </c>
      <c r="BL132" s="16" t="s">
        <v>153</v>
      </c>
      <c r="BM132" s="222" t="s">
        <v>263</v>
      </c>
    </row>
    <row r="133" s="1" customFormat="1" ht="24" customHeight="1">
      <c r="B133" s="37"/>
      <c r="C133" s="211" t="s">
        <v>264</v>
      </c>
      <c r="D133" s="211" t="s">
        <v>149</v>
      </c>
      <c r="E133" s="212" t="s">
        <v>872</v>
      </c>
      <c r="F133" s="213" t="s">
        <v>873</v>
      </c>
      <c r="G133" s="214" t="s">
        <v>152</v>
      </c>
      <c r="H133" s="215">
        <v>95</v>
      </c>
      <c r="I133" s="216"/>
      <c r="J133" s="217">
        <f>ROUND(I133*H133,2)</f>
        <v>0</v>
      </c>
      <c r="K133" s="213" t="s">
        <v>19</v>
      </c>
      <c r="L133" s="42"/>
      <c r="M133" s="218" t="s">
        <v>19</v>
      </c>
      <c r="N133" s="219" t="s">
        <v>43</v>
      </c>
      <c r="O133" s="8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AR133" s="222" t="s">
        <v>153</v>
      </c>
      <c r="AT133" s="222" t="s">
        <v>149</v>
      </c>
      <c r="AU133" s="222" t="s">
        <v>82</v>
      </c>
      <c r="AY133" s="16" t="s">
        <v>147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80</v>
      </c>
      <c r="BK133" s="223">
        <f>ROUND(I133*H133,2)</f>
        <v>0</v>
      </c>
      <c r="BL133" s="16" t="s">
        <v>153</v>
      </c>
      <c r="BM133" s="222" t="s">
        <v>379</v>
      </c>
    </row>
    <row r="134" s="1" customFormat="1" ht="24" customHeight="1">
      <c r="B134" s="37"/>
      <c r="C134" s="211" t="s">
        <v>209</v>
      </c>
      <c r="D134" s="211" t="s">
        <v>149</v>
      </c>
      <c r="E134" s="212" t="s">
        <v>874</v>
      </c>
      <c r="F134" s="213" t="s">
        <v>875</v>
      </c>
      <c r="G134" s="214" t="s">
        <v>152</v>
      </c>
      <c r="H134" s="215">
        <v>190</v>
      </c>
      <c r="I134" s="216"/>
      <c r="J134" s="217">
        <f>ROUND(I134*H134,2)</f>
        <v>0</v>
      </c>
      <c r="K134" s="213" t="s">
        <v>19</v>
      </c>
      <c r="L134" s="42"/>
      <c r="M134" s="218" t="s">
        <v>19</v>
      </c>
      <c r="N134" s="219" t="s">
        <v>43</v>
      </c>
      <c r="O134" s="8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AR134" s="222" t="s">
        <v>153</v>
      </c>
      <c r="AT134" s="222" t="s">
        <v>149</v>
      </c>
      <c r="AU134" s="222" t="s">
        <v>82</v>
      </c>
      <c r="AY134" s="16" t="s">
        <v>147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80</v>
      </c>
      <c r="BK134" s="223">
        <f>ROUND(I134*H134,2)</f>
        <v>0</v>
      </c>
      <c r="BL134" s="16" t="s">
        <v>153</v>
      </c>
      <c r="BM134" s="222" t="s">
        <v>271</v>
      </c>
    </row>
    <row r="135" s="1" customFormat="1" ht="24" customHeight="1">
      <c r="B135" s="37"/>
      <c r="C135" s="211" t="s">
        <v>272</v>
      </c>
      <c r="D135" s="211" t="s">
        <v>149</v>
      </c>
      <c r="E135" s="212" t="s">
        <v>876</v>
      </c>
      <c r="F135" s="213" t="s">
        <v>877</v>
      </c>
      <c r="G135" s="214" t="s">
        <v>152</v>
      </c>
      <c r="H135" s="215">
        <v>41</v>
      </c>
      <c r="I135" s="216"/>
      <c r="J135" s="217">
        <f>ROUND(I135*H135,2)</f>
        <v>0</v>
      </c>
      <c r="K135" s="213" t="s">
        <v>19</v>
      </c>
      <c r="L135" s="42"/>
      <c r="M135" s="218" t="s">
        <v>19</v>
      </c>
      <c r="N135" s="219" t="s">
        <v>43</v>
      </c>
      <c r="O135" s="82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AR135" s="222" t="s">
        <v>153</v>
      </c>
      <c r="AT135" s="222" t="s">
        <v>149</v>
      </c>
      <c r="AU135" s="222" t="s">
        <v>82</v>
      </c>
      <c r="AY135" s="16" t="s">
        <v>147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80</v>
      </c>
      <c r="BK135" s="223">
        <f>ROUND(I135*H135,2)</f>
        <v>0</v>
      </c>
      <c r="BL135" s="16" t="s">
        <v>153</v>
      </c>
      <c r="BM135" s="222" t="s">
        <v>276</v>
      </c>
    </row>
    <row r="136" s="1" customFormat="1" ht="16.5" customHeight="1">
      <c r="B136" s="37"/>
      <c r="C136" s="247" t="s">
        <v>213</v>
      </c>
      <c r="D136" s="247" t="s">
        <v>257</v>
      </c>
      <c r="E136" s="248" t="s">
        <v>878</v>
      </c>
      <c r="F136" s="249" t="s">
        <v>879</v>
      </c>
      <c r="G136" s="250" t="s">
        <v>152</v>
      </c>
      <c r="H136" s="251">
        <v>42.229999999999997</v>
      </c>
      <c r="I136" s="252"/>
      <c r="J136" s="253">
        <f>ROUND(I136*H136,2)</f>
        <v>0</v>
      </c>
      <c r="K136" s="249" t="s">
        <v>19</v>
      </c>
      <c r="L136" s="254"/>
      <c r="M136" s="255" t="s">
        <v>19</v>
      </c>
      <c r="N136" s="256" t="s">
        <v>43</v>
      </c>
      <c r="O136" s="8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AR136" s="222" t="s">
        <v>162</v>
      </c>
      <c r="AT136" s="222" t="s">
        <v>257</v>
      </c>
      <c r="AU136" s="222" t="s">
        <v>82</v>
      </c>
      <c r="AY136" s="16" t="s">
        <v>147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80</v>
      </c>
      <c r="BK136" s="223">
        <f>ROUND(I136*H136,2)</f>
        <v>0</v>
      </c>
      <c r="BL136" s="16" t="s">
        <v>153</v>
      </c>
      <c r="BM136" s="222" t="s">
        <v>279</v>
      </c>
    </row>
    <row r="137" s="1" customFormat="1" ht="24" customHeight="1">
      <c r="B137" s="37"/>
      <c r="C137" s="211" t="s">
        <v>280</v>
      </c>
      <c r="D137" s="211" t="s">
        <v>149</v>
      </c>
      <c r="E137" s="212" t="s">
        <v>880</v>
      </c>
      <c r="F137" s="213" t="s">
        <v>881</v>
      </c>
      <c r="G137" s="214" t="s">
        <v>152</v>
      </c>
      <c r="H137" s="215">
        <v>44</v>
      </c>
      <c r="I137" s="216"/>
      <c r="J137" s="217">
        <f>ROUND(I137*H137,2)</f>
        <v>0</v>
      </c>
      <c r="K137" s="213" t="s">
        <v>19</v>
      </c>
      <c r="L137" s="42"/>
      <c r="M137" s="218" t="s">
        <v>19</v>
      </c>
      <c r="N137" s="219" t="s">
        <v>43</v>
      </c>
      <c r="O137" s="82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AR137" s="222" t="s">
        <v>153</v>
      </c>
      <c r="AT137" s="222" t="s">
        <v>149</v>
      </c>
      <c r="AU137" s="222" t="s">
        <v>82</v>
      </c>
      <c r="AY137" s="16" t="s">
        <v>147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80</v>
      </c>
      <c r="BK137" s="223">
        <f>ROUND(I137*H137,2)</f>
        <v>0</v>
      </c>
      <c r="BL137" s="16" t="s">
        <v>153</v>
      </c>
      <c r="BM137" s="222" t="s">
        <v>283</v>
      </c>
    </row>
    <row r="138" s="1" customFormat="1" ht="16.5" customHeight="1">
      <c r="B138" s="37"/>
      <c r="C138" s="247" t="s">
        <v>216</v>
      </c>
      <c r="D138" s="247" t="s">
        <v>257</v>
      </c>
      <c r="E138" s="248" t="s">
        <v>882</v>
      </c>
      <c r="F138" s="249" t="s">
        <v>883</v>
      </c>
      <c r="G138" s="250" t="s">
        <v>152</v>
      </c>
      <c r="H138" s="251">
        <v>45.32</v>
      </c>
      <c r="I138" s="252"/>
      <c r="J138" s="253">
        <f>ROUND(I138*H138,2)</f>
        <v>0</v>
      </c>
      <c r="K138" s="249" t="s">
        <v>19</v>
      </c>
      <c r="L138" s="254"/>
      <c r="M138" s="255" t="s">
        <v>19</v>
      </c>
      <c r="N138" s="256" t="s">
        <v>43</v>
      </c>
      <c r="O138" s="8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AR138" s="222" t="s">
        <v>162</v>
      </c>
      <c r="AT138" s="222" t="s">
        <v>257</v>
      </c>
      <c r="AU138" s="222" t="s">
        <v>82</v>
      </c>
      <c r="AY138" s="16" t="s">
        <v>147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80</v>
      </c>
      <c r="BK138" s="223">
        <f>ROUND(I138*H138,2)</f>
        <v>0</v>
      </c>
      <c r="BL138" s="16" t="s">
        <v>153</v>
      </c>
      <c r="BM138" s="222" t="s">
        <v>286</v>
      </c>
    </row>
    <row r="139" s="11" customFormat="1" ht="22.8" customHeight="1">
      <c r="B139" s="195"/>
      <c r="C139" s="196"/>
      <c r="D139" s="197" t="s">
        <v>71</v>
      </c>
      <c r="E139" s="209" t="s">
        <v>177</v>
      </c>
      <c r="F139" s="209" t="s">
        <v>471</v>
      </c>
      <c r="G139" s="196"/>
      <c r="H139" s="196"/>
      <c r="I139" s="199"/>
      <c r="J139" s="210">
        <f>BK139</f>
        <v>0</v>
      </c>
      <c r="K139" s="196"/>
      <c r="L139" s="201"/>
      <c r="M139" s="202"/>
      <c r="N139" s="203"/>
      <c r="O139" s="203"/>
      <c r="P139" s="204">
        <f>P140+SUM(P141:P143)</f>
        <v>0</v>
      </c>
      <c r="Q139" s="203"/>
      <c r="R139" s="204">
        <f>R140+SUM(R141:R143)</f>
        <v>0</v>
      </c>
      <c r="S139" s="203"/>
      <c r="T139" s="205">
        <f>T140+SUM(T141:T143)</f>
        <v>0</v>
      </c>
      <c r="AR139" s="206" t="s">
        <v>80</v>
      </c>
      <c r="AT139" s="207" t="s">
        <v>71</v>
      </c>
      <c r="AU139" s="207" t="s">
        <v>80</v>
      </c>
      <c r="AY139" s="206" t="s">
        <v>147</v>
      </c>
      <c r="BK139" s="208">
        <f>BK140+SUM(BK141:BK143)</f>
        <v>0</v>
      </c>
    </row>
    <row r="140" s="1" customFormat="1" ht="24" customHeight="1">
      <c r="B140" s="37"/>
      <c r="C140" s="211" t="s">
        <v>287</v>
      </c>
      <c r="D140" s="211" t="s">
        <v>149</v>
      </c>
      <c r="E140" s="212" t="s">
        <v>884</v>
      </c>
      <c r="F140" s="213" t="s">
        <v>885</v>
      </c>
      <c r="G140" s="214" t="s">
        <v>172</v>
      </c>
      <c r="H140" s="215">
        <v>59.25</v>
      </c>
      <c r="I140" s="216"/>
      <c r="J140" s="217">
        <f>ROUND(I140*H140,2)</f>
        <v>0</v>
      </c>
      <c r="K140" s="213" t="s">
        <v>19</v>
      </c>
      <c r="L140" s="42"/>
      <c r="M140" s="218" t="s">
        <v>19</v>
      </c>
      <c r="N140" s="219" t="s">
        <v>43</v>
      </c>
      <c r="O140" s="8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AR140" s="222" t="s">
        <v>153</v>
      </c>
      <c r="AT140" s="222" t="s">
        <v>149</v>
      </c>
      <c r="AU140" s="222" t="s">
        <v>82</v>
      </c>
      <c r="AY140" s="16" t="s">
        <v>147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80</v>
      </c>
      <c r="BK140" s="223">
        <f>ROUND(I140*H140,2)</f>
        <v>0</v>
      </c>
      <c r="BL140" s="16" t="s">
        <v>153</v>
      </c>
      <c r="BM140" s="222" t="s">
        <v>290</v>
      </c>
    </row>
    <row r="141" s="1" customFormat="1" ht="24" customHeight="1">
      <c r="B141" s="37"/>
      <c r="C141" s="247" t="s">
        <v>220</v>
      </c>
      <c r="D141" s="247" t="s">
        <v>257</v>
      </c>
      <c r="E141" s="248" t="s">
        <v>886</v>
      </c>
      <c r="F141" s="249" t="s">
        <v>887</v>
      </c>
      <c r="G141" s="250" t="s">
        <v>298</v>
      </c>
      <c r="H141" s="251">
        <v>119.685</v>
      </c>
      <c r="I141" s="252"/>
      <c r="J141" s="253">
        <f>ROUND(I141*H141,2)</f>
        <v>0</v>
      </c>
      <c r="K141" s="249" t="s">
        <v>19</v>
      </c>
      <c r="L141" s="254"/>
      <c r="M141" s="255" t="s">
        <v>19</v>
      </c>
      <c r="N141" s="256" t="s">
        <v>43</v>
      </c>
      <c r="O141" s="82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AR141" s="222" t="s">
        <v>162</v>
      </c>
      <c r="AT141" s="222" t="s">
        <v>257</v>
      </c>
      <c r="AU141" s="222" t="s">
        <v>82</v>
      </c>
      <c r="AY141" s="16" t="s">
        <v>147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80</v>
      </c>
      <c r="BK141" s="223">
        <f>ROUND(I141*H141,2)</f>
        <v>0</v>
      </c>
      <c r="BL141" s="16" t="s">
        <v>153</v>
      </c>
      <c r="BM141" s="222" t="s">
        <v>294</v>
      </c>
    </row>
    <row r="142" s="1" customFormat="1" ht="24" customHeight="1">
      <c r="B142" s="37"/>
      <c r="C142" s="211" t="s">
        <v>295</v>
      </c>
      <c r="D142" s="211" t="s">
        <v>149</v>
      </c>
      <c r="E142" s="212" t="s">
        <v>888</v>
      </c>
      <c r="F142" s="213" t="s">
        <v>889</v>
      </c>
      <c r="G142" s="214" t="s">
        <v>112</v>
      </c>
      <c r="H142" s="215">
        <v>1.1850000000000001</v>
      </c>
      <c r="I142" s="216"/>
      <c r="J142" s="217">
        <f>ROUND(I142*H142,2)</f>
        <v>0</v>
      </c>
      <c r="K142" s="213" t="s">
        <v>19</v>
      </c>
      <c r="L142" s="42"/>
      <c r="M142" s="218" t="s">
        <v>19</v>
      </c>
      <c r="N142" s="219" t="s">
        <v>43</v>
      </c>
      <c r="O142" s="8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AR142" s="222" t="s">
        <v>153</v>
      </c>
      <c r="AT142" s="222" t="s">
        <v>149</v>
      </c>
      <c r="AU142" s="222" t="s">
        <v>82</v>
      </c>
      <c r="AY142" s="16" t="s">
        <v>147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80</v>
      </c>
      <c r="BK142" s="223">
        <f>ROUND(I142*H142,2)</f>
        <v>0</v>
      </c>
      <c r="BL142" s="16" t="s">
        <v>153</v>
      </c>
      <c r="BM142" s="222" t="s">
        <v>299</v>
      </c>
    </row>
    <row r="143" s="11" customFormat="1" ht="20.88" customHeight="1">
      <c r="B143" s="195"/>
      <c r="C143" s="196"/>
      <c r="D143" s="197" t="s">
        <v>71</v>
      </c>
      <c r="E143" s="209" t="s">
        <v>493</v>
      </c>
      <c r="F143" s="209" t="s">
        <v>494</v>
      </c>
      <c r="G143" s="196"/>
      <c r="H143" s="196"/>
      <c r="I143" s="199"/>
      <c r="J143" s="210">
        <f>BK143</f>
        <v>0</v>
      </c>
      <c r="K143" s="196"/>
      <c r="L143" s="201"/>
      <c r="M143" s="202"/>
      <c r="N143" s="203"/>
      <c r="O143" s="203"/>
      <c r="P143" s="204">
        <f>P144</f>
        <v>0</v>
      </c>
      <c r="Q143" s="203"/>
      <c r="R143" s="204">
        <f>R144</f>
        <v>0</v>
      </c>
      <c r="S143" s="203"/>
      <c r="T143" s="205">
        <f>T144</f>
        <v>0</v>
      </c>
      <c r="AR143" s="206" t="s">
        <v>80</v>
      </c>
      <c r="AT143" s="207" t="s">
        <v>71</v>
      </c>
      <c r="AU143" s="207" t="s">
        <v>82</v>
      </c>
      <c r="AY143" s="206" t="s">
        <v>147</v>
      </c>
      <c r="BK143" s="208">
        <f>BK144</f>
        <v>0</v>
      </c>
    </row>
    <row r="144" s="1" customFormat="1" ht="24" customHeight="1">
      <c r="B144" s="37"/>
      <c r="C144" s="211" t="s">
        <v>223</v>
      </c>
      <c r="D144" s="211" t="s">
        <v>149</v>
      </c>
      <c r="E144" s="212" t="s">
        <v>890</v>
      </c>
      <c r="F144" s="213" t="s">
        <v>891</v>
      </c>
      <c r="G144" s="214" t="s">
        <v>250</v>
      </c>
      <c r="H144" s="215">
        <v>97.085999999999999</v>
      </c>
      <c r="I144" s="216"/>
      <c r="J144" s="217">
        <f>ROUND(I144*H144,2)</f>
        <v>0</v>
      </c>
      <c r="K144" s="213" t="s">
        <v>19</v>
      </c>
      <c r="L144" s="42"/>
      <c r="M144" s="257" t="s">
        <v>19</v>
      </c>
      <c r="N144" s="258" t="s">
        <v>43</v>
      </c>
      <c r="O144" s="259"/>
      <c r="P144" s="260">
        <f>O144*H144</f>
        <v>0</v>
      </c>
      <c r="Q144" s="260">
        <v>0</v>
      </c>
      <c r="R144" s="260">
        <f>Q144*H144</f>
        <v>0</v>
      </c>
      <c r="S144" s="260">
        <v>0</v>
      </c>
      <c r="T144" s="261">
        <f>S144*H144</f>
        <v>0</v>
      </c>
      <c r="AR144" s="222" t="s">
        <v>153</v>
      </c>
      <c r="AT144" s="222" t="s">
        <v>149</v>
      </c>
      <c r="AU144" s="222" t="s">
        <v>156</v>
      </c>
      <c r="AY144" s="16" t="s">
        <v>147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80</v>
      </c>
      <c r="BK144" s="223">
        <f>ROUND(I144*H144,2)</f>
        <v>0</v>
      </c>
      <c r="BL144" s="16" t="s">
        <v>153</v>
      </c>
      <c r="BM144" s="222" t="s">
        <v>302</v>
      </c>
    </row>
    <row r="145" s="1" customFormat="1" ht="6.96" customHeight="1">
      <c r="B145" s="57"/>
      <c r="C145" s="58"/>
      <c r="D145" s="58"/>
      <c r="E145" s="58"/>
      <c r="F145" s="58"/>
      <c r="G145" s="58"/>
      <c r="H145" s="58"/>
      <c r="I145" s="161"/>
      <c r="J145" s="58"/>
      <c r="K145" s="58"/>
      <c r="L145" s="42"/>
    </row>
  </sheetData>
  <sheetProtection sheet="1" autoFilter="0" formatColumns="0" formatRows="0" objects="1" scenarios="1" spinCount="100000" saltValue="zjYZwHJiOSBDmIJloLjcZk8wG7sUdHmB87u8bHH8PYEDk36aizrhlHdY1djK8SgPR1l5quX5NM664KLj+0a6LA==" hashValue="TPTQ/pvEjJHrqIsw68BiwMiodXDjVo7FyVhJF2HklcQcMXVbaQyf2cIPRdgLxiCrBYdwH37ra65eM9ugGFOwBg==" algorithmName="SHA-512" password="CC35"/>
  <autoFilter ref="C85:K14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Josífek</dc:creator>
  <cp:lastModifiedBy>Josífek</cp:lastModifiedBy>
  <dcterms:created xsi:type="dcterms:W3CDTF">2019-04-18T11:23:49Z</dcterms:created>
  <dcterms:modified xsi:type="dcterms:W3CDTF">2019-04-18T11:24:04Z</dcterms:modified>
</cp:coreProperties>
</file>